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govsek\Documents\DRI - Polona\Projekti\0_Vzdrževalna dela v javno korist\14_Poljanska Sora\RD_portal\Specifikacija naročila\"/>
    </mc:Choice>
  </mc:AlternateContent>
  <bookViews>
    <workbookView xWindow="120" yWindow="15" windowWidth="18105" windowHeight="13305"/>
  </bookViews>
  <sheets>
    <sheet name="Rekapitulacija" sheetId="8" r:id="rId1"/>
    <sheet name="Splošne opombe" sheetId="10" r:id="rId2"/>
    <sheet name="Most" sheetId="1" r:id="rId3"/>
    <sheet name="Cesta" sheetId="3" r:id="rId4"/>
    <sheet name="Zapora" sheetId="4" r:id="rId5"/>
    <sheet name="Telekom" sheetId="5" r:id="rId6"/>
    <sheet name="Vgu" sheetId="6" r:id="rId7"/>
  </sheets>
  <definedNames>
    <definedName name="_pr01">Most!$F$6</definedName>
    <definedName name="_pr02">Most!$F$119</definedName>
    <definedName name="_pr03">Most!$F$191</definedName>
    <definedName name="_pr04">Most!$F$248</definedName>
    <definedName name="_pr05">Most!$F$301</definedName>
    <definedName name="_pr06">Most!$F$457</definedName>
    <definedName name="_pr08">Most!$F$482</definedName>
    <definedName name="_pr09">Most!$F$528</definedName>
    <definedName name="_pr10">Most!#REF!</definedName>
    <definedName name="_pr11">Most!#REF!</definedName>
    <definedName name="_pr12">Most!#REF!</definedName>
    <definedName name="_xlnm.Print_Area" localSheetId="3">Cesta!$A$5:$I$169</definedName>
    <definedName name="_xlnm.Print_Area" localSheetId="2">Most!$A$1:$F$537</definedName>
    <definedName name="_xlnm.Print_Area" localSheetId="5">Telekom!$A$5:$G$88</definedName>
    <definedName name="_xlnm.Print_Area" localSheetId="6">Vgu!$A$6:$G$59</definedName>
    <definedName name="_xlnm.Print_Area" localSheetId="4">Zapora!$A$5:$G$20</definedName>
    <definedName name="SK_BETONSKA">Most!$F$300</definedName>
    <definedName name="SK_HORTIKULTURA">Most!#REF!</definedName>
    <definedName name="sk_IZOLACIJA">Most!$F$536</definedName>
    <definedName name="SK_ODVODNJAVANJE">Most!#REF!</definedName>
    <definedName name="sk_oprem">Most!$F$479</definedName>
    <definedName name="SK_PLESKARSKA">Most!#REF!</definedName>
    <definedName name="SK_PRIPRAVA">Most!$F$116</definedName>
    <definedName name="sK_RAZNO">Most!#REF!</definedName>
    <definedName name="sk_sanacija">Most!$F$455</definedName>
    <definedName name="sk_TESARSKA">Most!$F$245</definedName>
    <definedName name="SK_VJEKLU">Most!#REF!</definedName>
    <definedName name="sk_VOZIŠČNE">Most!$F$245</definedName>
    <definedName name="SK_ZEMELJSKA">Most!$F$189</definedName>
    <definedName name="sk_ZIDARSKA">Most!$F$525</definedName>
  </definedNames>
  <calcPr calcId="152511"/>
</workbook>
</file>

<file path=xl/calcChain.xml><?xml version="1.0" encoding="utf-8"?>
<calcChain xmlns="http://schemas.openxmlformats.org/spreadsheetml/2006/main">
  <c r="F519" i="1" l="1"/>
  <c r="G8" i="4" l="1"/>
  <c r="G19" i="4"/>
  <c r="G17" i="4"/>
  <c r="G13" i="4"/>
  <c r="G12" i="4"/>
  <c r="G11" i="4"/>
  <c r="G64" i="5"/>
  <c r="G47" i="5"/>
  <c r="G96" i="5" s="1"/>
  <c r="G99" i="5"/>
  <c r="G98" i="5"/>
  <c r="G95" i="5"/>
  <c r="G94" i="5"/>
  <c r="G93" i="5"/>
  <c r="G82" i="5"/>
  <c r="G32" i="5"/>
  <c r="G20" i="5"/>
  <c r="G7" i="5"/>
  <c r="G87" i="5"/>
  <c r="G23" i="5"/>
  <c r="G24" i="5"/>
  <c r="G25" i="5"/>
  <c r="G26" i="5"/>
  <c r="G27" i="5"/>
  <c r="G28" i="5"/>
  <c r="G29" i="5"/>
  <c r="G30" i="5"/>
  <c r="G31" i="5"/>
  <c r="G33" i="5"/>
  <c r="G34" i="5"/>
  <c r="G35" i="5"/>
  <c r="G36" i="5"/>
  <c r="G37" i="5"/>
  <c r="G38" i="5"/>
  <c r="G39" i="5"/>
  <c r="G40" i="5"/>
  <c r="G41" i="5"/>
  <c r="G42" i="5"/>
  <c r="G43" i="5"/>
  <c r="G44" i="5"/>
  <c r="G45" i="5"/>
  <c r="G46" i="5"/>
  <c r="G48" i="5"/>
  <c r="G49" i="5"/>
  <c r="G50" i="5"/>
  <c r="G51" i="5"/>
  <c r="G52" i="5"/>
  <c r="G53" i="5"/>
  <c r="G54" i="5"/>
  <c r="G55" i="5"/>
  <c r="G56" i="5"/>
  <c r="G57" i="5"/>
  <c r="G58" i="5"/>
  <c r="G59" i="5"/>
  <c r="G60" i="5"/>
  <c r="G61" i="5"/>
  <c r="G62" i="5"/>
  <c r="G63" i="5"/>
  <c r="G65" i="5"/>
  <c r="G66" i="5"/>
  <c r="G67" i="5"/>
  <c r="G68" i="5"/>
  <c r="G69" i="5"/>
  <c r="G70" i="5"/>
  <c r="G71" i="5"/>
  <c r="G72" i="5"/>
  <c r="G73" i="5"/>
  <c r="G75" i="5"/>
  <c r="G76" i="5"/>
  <c r="G77" i="5"/>
  <c r="G78" i="5"/>
  <c r="G79" i="5"/>
  <c r="G80" i="5"/>
  <c r="G81" i="5"/>
  <c r="G83" i="5"/>
  <c r="G84" i="5"/>
  <c r="G85" i="5"/>
  <c r="G86" i="5"/>
  <c r="G21" i="5"/>
  <c r="G22" i="5"/>
  <c r="G9" i="5"/>
  <c r="G10" i="5"/>
  <c r="G11" i="5"/>
  <c r="G12" i="5"/>
  <c r="G13" i="5"/>
  <c r="G14" i="5"/>
  <c r="G15" i="5"/>
  <c r="G16" i="5"/>
  <c r="G17" i="5"/>
  <c r="G18" i="5"/>
  <c r="G19" i="5"/>
  <c r="G8" i="5"/>
  <c r="F475" i="1"/>
  <c r="G97" i="5" l="1"/>
  <c r="G100" i="5"/>
  <c r="G74" i="5"/>
  <c r="F110" i="1"/>
  <c r="F114" i="1"/>
  <c r="F106" i="1"/>
  <c r="F102" i="1"/>
  <c r="F94" i="1"/>
  <c r="F523" i="1" l="1"/>
  <c r="F514" i="1"/>
  <c r="F510" i="1"/>
  <c r="F504" i="1"/>
  <c r="F501" i="1"/>
  <c r="F498" i="1"/>
  <c r="G7" i="6" l="1"/>
  <c r="G8" i="6"/>
  <c r="G10" i="6" s="1"/>
  <c r="G55" i="6" s="1"/>
  <c r="G14" i="6"/>
  <c r="G17" i="6"/>
  <c r="G20" i="6"/>
  <c r="G23" i="6"/>
  <c r="G26" i="6"/>
  <c r="G29" i="6"/>
  <c r="G32" i="6"/>
  <c r="G37" i="6"/>
  <c r="G39" i="6"/>
  <c r="G41" i="6"/>
  <c r="G43" i="6"/>
  <c r="G45" i="6"/>
  <c r="G47" i="6"/>
  <c r="G50" i="6" l="1"/>
  <c r="G56" i="6" s="1"/>
  <c r="G57" i="6" s="1"/>
  <c r="G16" i="8" s="1"/>
  <c r="G58" i="6" l="1"/>
  <c r="G59" i="6" s="1"/>
  <c r="G12" i="8" l="1"/>
  <c r="E164" i="3"/>
  <c r="E163" i="3"/>
  <c r="I156" i="3"/>
  <c r="I154" i="3"/>
  <c r="I152" i="3"/>
  <c r="I150" i="3"/>
  <c r="I144" i="3"/>
  <c r="I142" i="3"/>
  <c r="I140" i="3"/>
  <c r="I138" i="3"/>
  <c r="I136" i="3"/>
  <c r="I134" i="3"/>
  <c r="I132" i="3"/>
  <c r="I130" i="3"/>
  <c r="I128" i="3"/>
  <c r="I126" i="3"/>
  <c r="I124" i="3"/>
  <c r="I118" i="3"/>
  <c r="I116" i="3"/>
  <c r="I114" i="3"/>
  <c r="I112" i="3"/>
  <c r="I110" i="3"/>
  <c r="I108" i="3"/>
  <c r="I106" i="3"/>
  <c r="I104" i="3"/>
  <c r="I102" i="3"/>
  <c r="I96" i="3"/>
  <c r="I94" i="3"/>
  <c r="I91" i="3"/>
  <c r="I89" i="3"/>
  <c r="I85" i="3"/>
  <c r="I83" i="3"/>
  <c r="I81" i="3"/>
  <c r="I79" i="3"/>
  <c r="I77" i="3"/>
  <c r="I75" i="3"/>
  <c r="I73" i="3"/>
  <c r="I71" i="3"/>
  <c r="I68" i="3"/>
  <c r="I66" i="3"/>
  <c r="I64" i="3"/>
  <c r="I58" i="3"/>
  <c r="I56" i="3"/>
  <c r="I54" i="3"/>
  <c r="I52" i="3"/>
  <c r="I50" i="3"/>
  <c r="I48" i="3"/>
  <c r="I46" i="3"/>
  <c r="I44" i="3"/>
  <c r="I42" i="3"/>
  <c r="I40" i="3"/>
  <c r="I38" i="3"/>
  <c r="I36" i="3"/>
  <c r="I34" i="3"/>
  <c r="I32" i="3"/>
  <c r="I26" i="3"/>
  <c r="I24" i="3"/>
  <c r="I22" i="3"/>
  <c r="I20" i="3"/>
  <c r="I18" i="3"/>
  <c r="I16" i="3"/>
  <c r="I14" i="3"/>
  <c r="I12" i="3"/>
  <c r="I10" i="3"/>
  <c r="I158" i="3" l="1"/>
  <c r="I166" i="3" s="1"/>
  <c r="I146" i="3"/>
  <c r="I165" i="3" s="1"/>
  <c r="I120" i="3"/>
  <c r="I164" i="3" s="1"/>
  <c r="I98" i="3"/>
  <c r="I163" i="3" s="1"/>
  <c r="I60" i="3"/>
  <c r="I162" i="3" s="1"/>
  <c r="I28" i="3"/>
  <c r="I161" i="3" s="1"/>
  <c r="I167" i="3" l="1"/>
  <c r="F78" i="1"/>
  <c r="F82" i="1"/>
  <c r="F208" i="1"/>
  <c r="F447" i="1"/>
  <c r="F443" i="1"/>
  <c r="F439" i="1"/>
  <c r="F435" i="1"/>
  <c r="F432" i="1"/>
  <c r="F429" i="1"/>
  <c r="F425" i="1"/>
  <c r="F421" i="1"/>
  <c r="F418" i="1"/>
  <c r="F298" i="1"/>
  <c r="F290" i="1"/>
  <c r="F294" i="1"/>
  <c r="F286" i="1"/>
  <c r="F268" i="1"/>
  <c r="F272" i="1"/>
  <c r="F264" i="1"/>
  <c r="F260" i="1"/>
  <c r="F254" i="1"/>
  <c r="F90" i="1"/>
  <c r="F86" i="1"/>
  <c r="F32" i="1"/>
  <c r="F28" i="1"/>
  <c r="F24" i="1"/>
  <c r="F20" i="1"/>
  <c r="F16" i="1"/>
  <c r="F12" i="1"/>
  <c r="F358" i="1"/>
  <c r="F388" i="1"/>
  <c r="F491" i="1"/>
  <c r="F488" i="1"/>
  <c r="F470" i="1"/>
  <c r="F466" i="1"/>
  <c r="F317" i="1"/>
  <c r="F282" i="1"/>
  <c r="F278" i="1"/>
  <c r="F237" i="1"/>
  <c r="F230" i="1"/>
  <c r="F226" i="1"/>
  <c r="F222" i="1"/>
  <c r="F218" i="1"/>
  <c r="F214" i="1"/>
  <c r="F203" i="1"/>
  <c r="F197" i="1"/>
  <c r="F181" i="1"/>
  <c r="F154" i="1"/>
  <c r="F150" i="1"/>
  <c r="F134" i="1"/>
  <c r="F130" i="1"/>
  <c r="F125" i="1"/>
  <c r="F45" i="1"/>
  <c r="F67" i="1"/>
  <c r="F63" i="1"/>
  <c r="F60" i="1"/>
  <c r="F57" i="1"/>
  <c r="F53" i="1"/>
  <c r="F49" i="1"/>
  <c r="F41" i="1"/>
  <c r="F98" i="1"/>
  <c r="F37" i="1"/>
  <c r="F340" i="1"/>
  <c r="F72" i="1"/>
  <c r="F138" i="1"/>
  <c r="F144" i="1"/>
  <c r="F159" i="1"/>
  <c r="F165" i="1"/>
  <c r="F169" i="1"/>
  <c r="F175" i="1"/>
  <c r="F187" i="1"/>
  <c r="F243" i="1"/>
  <c r="F306" i="1"/>
  <c r="F309" i="1"/>
  <c r="F313" i="1"/>
  <c r="F321" i="1"/>
  <c r="F326" i="1"/>
  <c r="F332" i="1"/>
  <c r="F336" i="1"/>
  <c r="F344" i="1"/>
  <c r="F348" i="1"/>
  <c r="F354" i="1"/>
  <c r="F362" i="1"/>
  <c r="F366" i="1"/>
  <c r="F370" i="1"/>
  <c r="F374" i="1"/>
  <c r="F379" i="1"/>
  <c r="F385" i="1"/>
  <c r="F394" i="1"/>
  <c r="F399" i="1"/>
  <c r="F403" i="1"/>
  <c r="F409" i="1"/>
  <c r="F413" i="1"/>
  <c r="F453" i="1"/>
  <c r="F533" i="1"/>
  <c r="F536" i="1" s="1"/>
  <c r="F116" i="1" l="1"/>
  <c r="F541" i="1" s="1"/>
  <c r="F479" i="1"/>
  <c r="F546" i="1" s="1"/>
  <c r="I168" i="3"/>
  <c r="I169" i="3" s="1"/>
  <c r="G10" i="8"/>
  <c r="F525" i="1"/>
  <c r="F547" i="1" s="1"/>
  <c r="F455" i="1"/>
  <c r="F545" i="1" s="1"/>
  <c r="F300" i="1"/>
  <c r="F544" i="1" s="1"/>
  <c r="F245" i="1"/>
  <c r="F543" i="1" s="1"/>
  <c r="F189" i="1"/>
  <c r="F542" i="1" s="1"/>
  <c r="F548" i="1" l="1"/>
  <c r="F550" i="1" s="1"/>
  <c r="G8" i="8" s="1"/>
  <c r="G14" i="8"/>
  <c r="G18" i="8" l="1"/>
  <c r="G20" i="8" s="1"/>
  <c r="G22" i="8" s="1"/>
</calcChain>
</file>

<file path=xl/sharedStrings.xml><?xml version="1.0" encoding="utf-8"?>
<sst xmlns="http://schemas.openxmlformats.org/spreadsheetml/2006/main" count="1145" uniqueCount="757">
  <si>
    <t>PRIPRAVLJALNA DELA</t>
  </si>
  <si>
    <r>
      <t>m</t>
    </r>
    <r>
      <rPr>
        <vertAlign val="superscript"/>
        <sz val="10"/>
        <rFont val="Arial CE"/>
        <family val="2"/>
        <charset val="238"/>
      </rPr>
      <t xml:space="preserve">2    </t>
    </r>
  </si>
  <si>
    <t>PRIPRAVLJALNA DELA SKUPAJ:</t>
  </si>
  <si>
    <t>kom</t>
  </si>
  <si>
    <r>
      <t>m</t>
    </r>
    <r>
      <rPr>
        <vertAlign val="superscript"/>
        <sz val="10"/>
        <rFont val="Arial CE"/>
        <family val="2"/>
        <charset val="238"/>
      </rPr>
      <t>3</t>
    </r>
  </si>
  <si>
    <t>kg</t>
  </si>
  <si>
    <r>
      <t>m</t>
    </r>
    <r>
      <rPr>
        <vertAlign val="superscript"/>
        <sz val="10"/>
        <rFont val="Arial CE"/>
        <family val="2"/>
        <charset val="238"/>
      </rPr>
      <t xml:space="preserve">1    </t>
    </r>
  </si>
  <si>
    <t>ODVODNJAVANJE</t>
  </si>
  <si>
    <t>ODVODNJAVANJE SKUPAJ:</t>
  </si>
  <si>
    <t>RAZNO</t>
  </si>
  <si>
    <t>RAZNO SKUPAJ:</t>
  </si>
  <si>
    <t>01. PRIPRAVLJALNA DELA</t>
  </si>
  <si>
    <t>02. ZEMELJSKA DELA</t>
  </si>
  <si>
    <t>SKUPAJ</t>
  </si>
  <si>
    <t>1.</t>
  </si>
  <si>
    <t>ZEMELJSKA DELA IN TEMELJENJE</t>
  </si>
  <si>
    <t>2.</t>
  </si>
  <si>
    <t>3.</t>
  </si>
  <si>
    <t>VOZIŠČNE KONSTRUKCIJE</t>
  </si>
  <si>
    <t>03. VOZIŠČNE KONSTRUKCIJE</t>
  </si>
  <si>
    <t>VOZIŠČNE KONSTRUKCIJE SKUPAJ:</t>
  </si>
  <si>
    <t>4.</t>
  </si>
  <si>
    <t>04. ODVODNJAVANJE</t>
  </si>
  <si>
    <t>5.</t>
  </si>
  <si>
    <t>GRADBENA IN OBRTNIŠKA DELA</t>
  </si>
  <si>
    <t>05. GRADBENA IN OBRTNIŠKA DELA</t>
  </si>
  <si>
    <t>5.7</t>
  </si>
  <si>
    <t>GRADBENA IN OBRTNIŠKA DELA SKUPAJ:</t>
  </si>
  <si>
    <t>6.</t>
  </si>
  <si>
    <t>7.</t>
  </si>
  <si>
    <t>TUJE STORITVE</t>
  </si>
  <si>
    <t>07. TUJE STORITVE</t>
  </si>
  <si>
    <t>TUJE STORITVE SKUPAJ:</t>
  </si>
  <si>
    <t>9.</t>
  </si>
  <si>
    <t>09. RAZNO</t>
  </si>
  <si>
    <t xml:space="preserve"> </t>
  </si>
  <si>
    <t>ZEMELJSKA DELA IN TEMELJENJE SKUPAJ:</t>
  </si>
  <si>
    <t>Sidranje robnikov</t>
  </si>
  <si>
    <t>51 711</t>
  </si>
  <si>
    <t>52 222</t>
  </si>
  <si>
    <t>53 246</t>
  </si>
  <si>
    <t>57 911</t>
  </si>
  <si>
    <t>5.9.9</t>
  </si>
  <si>
    <t>Zaščita betona s pleskanjem</t>
  </si>
  <si>
    <t>59 901</t>
  </si>
  <si>
    <t>REKAPITULACIJA</t>
  </si>
  <si>
    <t>7.8.</t>
  </si>
  <si>
    <t>Nadzor</t>
  </si>
  <si>
    <t>78 111</t>
  </si>
  <si>
    <t>Projektantski nadzor</t>
  </si>
  <si>
    <t>7.9.</t>
  </si>
  <si>
    <t>Izdelava projektov</t>
  </si>
  <si>
    <t>Plošča z oznako izvajalca in letnico izdelave objekta</t>
  </si>
  <si>
    <t>Napeljave na objektu</t>
  </si>
  <si>
    <t>35 282</t>
  </si>
  <si>
    <t>51 221</t>
  </si>
  <si>
    <t>1.1</t>
  </si>
  <si>
    <t>Geodetska dela</t>
  </si>
  <si>
    <t>3.5.2</t>
  </si>
  <si>
    <t>Robniki</t>
  </si>
  <si>
    <t>5.1</t>
  </si>
  <si>
    <t>57 111</t>
  </si>
  <si>
    <t>52 232</t>
  </si>
  <si>
    <t>21 212</t>
  </si>
  <si>
    <t>25 111</t>
  </si>
  <si>
    <t>Humaniziranje brežin brez valjanja</t>
  </si>
  <si>
    <t>m2</t>
  </si>
  <si>
    <t>25 153</t>
  </si>
  <si>
    <t>Posejanje brežin s travnim semenom z dodatkom umetnih gnojil</t>
  </si>
  <si>
    <t>35 251</t>
  </si>
  <si>
    <t>m3</t>
  </si>
  <si>
    <t>5.4</t>
  </si>
  <si>
    <t>Zidarska in kamnoseška dela</t>
  </si>
  <si>
    <t>5.8</t>
  </si>
  <si>
    <t>Ključavničarska dela</t>
  </si>
  <si>
    <t>58 101</t>
  </si>
  <si>
    <t>58 811</t>
  </si>
  <si>
    <t>Dobava in vgraditev merilnega čepa z navezavo na absolutni nivelman</t>
  </si>
  <si>
    <t>Dobava in vgradnja PVC cevi za vodenje komunalnih vodov Φ110 mm v hodnik</t>
  </si>
  <si>
    <t>Preiskave</t>
  </si>
  <si>
    <t>7.7.</t>
  </si>
  <si>
    <t>m</t>
  </si>
  <si>
    <t>92 112</t>
  </si>
  <si>
    <t>31 123</t>
  </si>
  <si>
    <t>53 121</t>
  </si>
  <si>
    <t>54 115</t>
  </si>
  <si>
    <t>6.1</t>
  </si>
  <si>
    <t>Pokončna oprema cest</t>
  </si>
  <si>
    <r>
      <t>m</t>
    </r>
    <r>
      <rPr>
        <vertAlign val="superscript"/>
        <sz val="10"/>
        <rFont val="Arial CE"/>
        <family val="2"/>
        <charset val="238"/>
      </rPr>
      <t>3 (raščenih)</t>
    </r>
  </si>
  <si>
    <t>2.4</t>
  </si>
  <si>
    <t>Nasipi, zasipi, klini</t>
  </si>
  <si>
    <t>2.5</t>
  </si>
  <si>
    <t>Brežine in zelenice</t>
  </si>
  <si>
    <t>3.1.1.</t>
  </si>
  <si>
    <t>Nevezane nosilne plasti</t>
  </si>
  <si>
    <t>3.2.2</t>
  </si>
  <si>
    <t>Vezane obrabne in zaporne plasti-bitumenski betoni</t>
  </si>
  <si>
    <t>51 125</t>
  </si>
  <si>
    <t>OPREMA MOSTU SKUPAJ:</t>
  </si>
  <si>
    <t>OPREMA MOSTU IN CESTE</t>
  </si>
  <si>
    <t>ur</t>
  </si>
  <si>
    <r>
      <t>m</t>
    </r>
    <r>
      <rPr>
        <vertAlign val="superscript"/>
        <sz val="10"/>
        <rFont val="Arial CE"/>
        <family val="2"/>
        <charset val="238"/>
      </rPr>
      <t>2</t>
    </r>
  </si>
  <si>
    <t>24 214</t>
  </si>
  <si>
    <t>4.4</t>
  </si>
  <si>
    <t>4.1</t>
  </si>
  <si>
    <t>Površinsko odvodnjavanje</t>
  </si>
  <si>
    <r>
      <t>m</t>
    </r>
    <r>
      <rPr>
        <vertAlign val="superscript"/>
        <sz val="10"/>
        <rFont val="Arial CE"/>
        <family val="2"/>
        <charset val="238"/>
      </rPr>
      <t xml:space="preserve">1  </t>
    </r>
  </si>
  <si>
    <t>3.6</t>
  </si>
  <si>
    <t>Bankine</t>
  </si>
  <si>
    <t xml:space="preserve">    </t>
  </si>
  <si>
    <t>Jaški</t>
  </si>
  <si>
    <t>6.4</t>
  </si>
  <si>
    <t>Oprema za zavarovanje prometa</t>
  </si>
  <si>
    <t>2.9</t>
  </si>
  <si>
    <t>Razprostiranje odvečne zemljine</t>
  </si>
  <si>
    <t>29 114</t>
  </si>
  <si>
    <t>m1</t>
  </si>
  <si>
    <t>12 225</t>
  </si>
  <si>
    <r>
      <t>m</t>
    </r>
    <r>
      <rPr>
        <vertAlign val="superscript"/>
        <sz val="10"/>
        <rFont val="Arial CE"/>
        <family val="2"/>
        <charset val="238"/>
      </rPr>
      <t xml:space="preserve">2  </t>
    </r>
  </si>
  <si>
    <t>Priprava in postavitev rebrastih žic iz visokovrednega naravnega trdnega jekla S 500-B s premerom do 12mm za srednje zahtevno ojačitev</t>
  </si>
  <si>
    <t>Zaščitni premaz cementnega betona, ki ščiti konstrukcijo pred atmosferskimi vplivi in vplivi soljenja v zimskem času.(Vključno z odrom)RAL7023
Npr.:
-temeljni premaz Sikagard 551S ( 0,25kg/m2 )
-obloga za zapolnitev por in luknjic Sikagard 545Elastofil 0,7kg/m2
- k2x elastični premaz Sikagard 550 Elastic 0,25kg/m2 za 1 premaz</t>
  </si>
  <si>
    <t>Razprostiranje odvečne težke zemljine  na deponiji.</t>
  </si>
  <si>
    <t>06. OPREMA</t>
  </si>
  <si>
    <t>2.1</t>
  </si>
  <si>
    <t>Izkopi</t>
  </si>
  <si>
    <t>5.2</t>
  </si>
  <si>
    <t>Dela z jeklom</t>
  </si>
  <si>
    <t>5.3</t>
  </si>
  <si>
    <t>Betonska dela</t>
  </si>
  <si>
    <t>36 123</t>
  </si>
  <si>
    <t>4.3</t>
  </si>
  <si>
    <t>Globinsko odvodnjavanje-kanalizacija</t>
  </si>
  <si>
    <t>5.6</t>
  </si>
  <si>
    <t>Injektiranje</t>
  </si>
  <si>
    <t xml:space="preserve">
                            </t>
  </si>
  <si>
    <t>2.2</t>
  </si>
  <si>
    <t>Planum temeljnih tal</t>
  </si>
  <si>
    <t>22 113</t>
  </si>
  <si>
    <t>2.8</t>
  </si>
  <si>
    <t>Zagatne stene</t>
  </si>
  <si>
    <t>6.2</t>
  </si>
  <si>
    <t>Označbe na vozišču</t>
  </si>
  <si>
    <t>62 122</t>
  </si>
  <si>
    <t>Izdelava tankoslojne neprekinjene označbe z enokomponentno belo barvo, strojno,debelina plasti suhe snovi 250 mikronov, širina črte 12cm  V-1  in smerne razdelbe pasov po načrtu prometne ureditve</t>
  </si>
  <si>
    <t>62 546</t>
  </si>
  <si>
    <t>Doplačilo za posip z odsevnimi steklenimi kroglicami</t>
  </si>
  <si>
    <t>56 240</t>
  </si>
  <si>
    <t>7.5.</t>
  </si>
  <si>
    <t>71 113</t>
  </si>
  <si>
    <t>71 114</t>
  </si>
  <si>
    <t>Tesarska dela</t>
  </si>
  <si>
    <t>2.7</t>
  </si>
  <si>
    <t>Piloti</t>
  </si>
  <si>
    <t>27 116</t>
  </si>
  <si>
    <t>m1 pilota</t>
  </si>
  <si>
    <t>53 245</t>
  </si>
  <si>
    <t>53 241</t>
  </si>
  <si>
    <t>53 242</t>
  </si>
  <si>
    <t>12 308</t>
  </si>
  <si>
    <t xml:space="preserve"> Črpanje vode v fazi del  (v času del) pri posameznih podporah 10l/s</t>
  </si>
  <si>
    <t>21 211</t>
  </si>
  <si>
    <r>
      <t>m3</t>
    </r>
    <r>
      <rPr>
        <vertAlign val="superscript"/>
        <sz val="10"/>
        <rFont val="Arial CE"/>
        <family val="2"/>
        <charset val="238"/>
      </rPr>
      <t xml:space="preserve">  </t>
    </r>
  </si>
  <si>
    <t>51 323</t>
  </si>
  <si>
    <t>52 467</t>
  </si>
  <si>
    <t>ton</t>
  </si>
  <si>
    <t>Dobava in postavitev rebrastih palic iz visokovrednega naravno trdega jekla S 500-B  s premerom 14 mm in večjim za srednje zahtevno ojačitev.</t>
  </si>
  <si>
    <t>79 101</t>
  </si>
  <si>
    <t>Izdelava elaborata prednapenjanja</t>
  </si>
  <si>
    <r>
      <rPr>
        <vertAlign val="superscript"/>
        <sz val="11"/>
        <rFont val="Arial CE"/>
        <charset val="238"/>
      </rPr>
      <t>m2  neto</t>
    </r>
    <r>
      <rPr>
        <vertAlign val="superscript"/>
        <sz val="10"/>
        <rFont val="Arial CE"/>
        <family val="2"/>
        <charset val="238"/>
      </rPr>
      <t xml:space="preserve">  </t>
    </r>
  </si>
  <si>
    <t>Dobava in vgraditev 3cm stiroporja, za obložitev kril</t>
  </si>
  <si>
    <t>Dobava in postavitev rebrastih palic iz visokovrednega naravno trdega jekla M 500-  s premerom do fi 10 mm (MREŽE)</t>
  </si>
  <si>
    <t>Organizacija gradbišča (gradbiščni provizoriji,gradbiščna ograja, pribor, orodje, priključki elektrike in vode, ureditev skladno z varnostnim načrtom)</t>
  </si>
  <si>
    <t>12 211</t>
  </si>
  <si>
    <t xml:space="preserve">kom    </t>
  </si>
  <si>
    <t xml:space="preserve">m    </t>
  </si>
  <si>
    <t>12 221</t>
  </si>
  <si>
    <t xml:space="preserve">m2     </t>
  </si>
  <si>
    <t>12 223</t>
  </si>
  <si>
    <t>Rezanje asfalta na stiku faz v območju mostu</t>
  </si>
  <si>
    <t>12 224</t>
  </si>
  <si>
    <t>Odstranitev in prestavitev  kandelabrov JR skupaj z upravljalcem</t>
  </si>
  <si>
    <t>12 303</t>
  </si>
  <si>
    <t>12 304</t>
  </si>
  <si>
    <t>12 402</t>
  </si>
  <si>
    <t>2x25m</t>
  </si>
  <si>
    <t xml:space="preserve">Postavitev in stabiliziranje začasnih jeklenih panelov h=2m na začasnem mostu in deloviščem   </t>
  </si>
  <si>
    <t>12 222</t>
  </si>
  <si>
    <t>58x1,5=87m2</t>
  </si>
  <si>
    <t>98x6=588m2</t>
  </si>
  <si>
    <t>Površinski odkop humosa d=30cm in odvoz v začasno deponijo  deponijo do 150m</t>
  </si>
  <si>
    <t>Široki izkop  zemljine (III.kat) in odvoz v trajno deponijo do 10km</t>
  </si>
  <si>
    <t xml:space="preserve">
 izkop za razširitev ceste izvedbe konzol </t>
  </si>
  <si>
    <t>21 111</t>
  </si>
  <si>
    <t>Izkop nasipa  za razširitev  vozišča izza opornika  in odvoz na deponijo do 10km,</t>
  </si>
  <si>
    <t>58x6x0,5=174m3</t>
  </si>
  <si>
    <t>Planum temeljnih tal v območju rekonstrukcije dograditve ceste,</t>
  </si>
  <si>
    <t>24 114</t>
  </si>
  <si>
    <t xml:space="preserve">Dobava in Vgrajevanje nasipov iz naravno pridobljene magmatske  kamenine 0-120mm v plasteh po 30cm in zbitih na 97% Proctorjeve gostote , za dostopno pot na začasni most in dostopno cesto za gradbišče, po izgradnji odvoz na deponijo do 10km </t>
  </si>
  <si>
    <t>24 113</t>
  </si>
  <si>
    <t>Dobava in Vgrajevanje nasipov iz naravno pridobljene magmatske kamenine 0-120mm, za dograditev cestnega nasipa zbitih na 100MPa</t>
  </si>
  <si>
    <t>38x4,5m3/m1=171m3</t>
  </si>
  <si>
    <t>21 335</t>
  </si>
  <si>
    <t>m3(vgrajenih)</t>
  </si>
  <si>
    <t>32 278</t>
  </si>
  <si>
    <t xml:space="preserve">Dobava in Izdelava obrabne plasti  iz asfaltne zmesi bitumenskega betona iz  karbonatnih  zrn AC 16 base B 50/70,A4 d=7cm, rampe na začasni most.Po končani gradnji odstranitev na deponijo koncesionarja
 </t>
  </si>
  <si>
    <t>Dobava in Vgraditev pogreznjenih robnikov iz naravnega kamna s prerezom 20/23 cm(v območju  prehoda kolesarske steze na cesto)</t>
  </si>
  <si>
    <t>35 263</t>
  </si>
  <si>
    <r>
      <t>kom</t>
    </r>
    <r>
      <rPr>
        <vertAlign val="superscript"/>
        <sz val="10"/>
        <rFont val="Arial CE"/>
        <family val="2"/>
        <charset val="238"/>
      </rPr>
      <t xml:space="preserve">    </t>
    </r>
  </si>
  <si>
    <t>35 265</t>
  </si>
  <si>
    <t>Dobava in Vgraditev montažnih granitnih robnikov prereza 15/23cm,na  10cm sloj betona  C16/20</t>
  </si>
  <si>
    <t>35 266</t>
  </si>
  <si>
    <t>Dobava in Vgraditev montažnih aeriranih betonskih robnikov prereza 8/25cm,na  10cm sloj betona  C16/20</t>
  </si>
  <si>
    <t>3.5.3</t>
  </si>
  <si>
    <t>Obrobe</t>
  </si>
  <si>
    <t>35 324</t>
  </si>
  <si>
    <r>
      <t>m</t>
    </r>
    <r>
      <rPr>
        <vertAlign val="superscript"/>
        <sz val="10"/>
        <rFont val="Arial CE"/>
        <family val="2"/>
        <charset val="238"/>
      </rPr>
      <t xml:space="preserve">2   </t>
    </r>
  </si>
  <si>
    <t>44 431</t>
  </si>
  <si>
    <r>
      <t xml:space="preserve">kom </t>
    </r>
    <r>
      <rPr>
        <vertAlign val="superscript"/>
        <sz val="10"/>
        <rFont val="Arial CE"/>
        <family val="2"/>
        <charset val="238"/>
      </rPr>
      <t xml:space="preserve">  </t>
    </r>
  </si>
  <si>
    <t>44 539</t>
  </si>
  <si>
    <t xml:space="preserve">Dobava in Izdelava dvostranskega vezanega opaža za ravne temelje-
-pilotna blazine in razbremenilna plošča 69,6
-prehodne plošče 8,4m2
</t>
  </si>
  <si>
    <t>51 533</t>
  </si>
  <si>
    <t>Dobava in Izdelava nosilnega  odra zgornje konstrukcije.Nosilnost odra pod nosilcema 30-45kN/m2,(dva pasa po 1,5m), v ostalem delu 10kN/m2 pri čemer je potrebno izvesti vertikalne slope ob krajnih opornikih in obstoječih podporah</t>
  </si>
  <si>
    <t>51 532</t>
  </si>
  <si>
    <t xml:space="preserve">Dobava in Izdelava  vezanega opaža za ločne  nosilce -delno poševni opaž. Vidni opaž 100%.Na vseh vogalih letve 2/2cm,skupne dolžine 166m(nosilni oder v posebni postavki) </t>
  </si>
  <si>
    <t>Dobava in Izdelava podprtega opaža za hodnike- robne vence Konzolno držan opaž.(v vogalih letvice 2/2cm, skupne dolžine  324m)</t>
  </si>
  <si>
    <t>Dobava, priprava in vgraditev mešanice navadnega cementnega betona C 16/20(MB 15 v prerez do 0,15m3/m2-m.)</t>
  </si>
  <si>
    <t xml:space="preserve">pil.blazina in plošča 2x47=94m3
</t>
  </si>
  <si>
    <t>64 149</t>
  </si>
  <si>
    <t xml:space="preserve">Dobava in priprava in vgraditev mešanice ojačanega cementnega betona C 35/45 , XF4, PV II (MB 35 v prerez 0.25- 0,70 m3/m2-m-0M0 100 zgornja konstrukcija) 
</t>
  </si>
  <si>
    <t xml:space="preserve">
prehodna pl. 5m3
temljna blazina 15m3</t>
  </si>
  <si>
    <t>54 236</t>
  </si>
  <si>
    <r>
      <t>m</t>
    </r>
    <r>
      <rPr>
        <vertAlign val="superscript"/>
        <sz val="11"/>
        <rFont val="Arial CE"/>
        <charset val="238"/>
      </rPr>
      <t xml:space="preserve">3   </t>
    </r>
  </si>
  <si>
    <t>Pazljivo rušenje AB mostu z hidravličnimi škarjami in sprotno vsako dnevni odvoz na deponijo koncensijonarja</t>
  </si>
  <si>
    <t>V popisu ceste</t>
  </si>
  <si>
    <t xml:space="preserve">Izvedba 6 kom uvrtanih  navpičnih kolov iz armiranega betona sistema Benotto fi 150cm. Pri pilotu upoštevati 11m vrtanja  v grušču z lokalnimi samicami  in 4,5m zaseka v kamenino. V ceni je potrebno zajeti 1,8m3/m1 betona C 30/37, XA 1 PV II in 186kg armature na m1. V ceno zajeti tudi vse transporte in premike. </t>
  </si>
  <si>
    <t>53 165</t>
  </si>
  <si>
    <t xml:space="preserve">
prehodna pl.-preh.plošča 2x7=14m3
</t>
  </si>
  <si>
    <t xml:space="preserve">Dobava in priprava in vgraditev mešanice ojačanega cementnega betona C 35/45 PV II,XD 2;XF 2 ( MB 40 v prerez nad 0,50 m3/m2-m-OMO 100(betoniranje opornikov)
-oporniki :stena v osi 1 97m3, v osi 2 91m3 =188m3
</t>
  </si>
  <si>
    <t xml:space="preserve">Dobava in priprava in vgraditev mešanice ojačanega cementnega betona C 35/45 PV II,XD 2; X F2 ( MB 40 v prerez 0,16 do 0,50 m3/m2-m-OMO 100(betoniranje kril )
-krila 4x10,8 =43,2m3
</t>
  </si>
  <si>
    <t>Dobava, priprava in vgraditev mešanice navadnega cementnega betona C 25/30 XC 2 ;XF 2;PV II(MB 30 v prerez do 0,5m3/m2-m.)</t>
  </si>
  <si>
    <t xml:space="preserve">Dobava priprava in vgraditev mešanice ojačanega cementnega betona C 30/37 XF 2;XC 2 PV II( MB 35 v prerez nad 0,50 m3/m2-m-OMO 100 v temelje  krajnih podpor  
</t>
  </si>
  <si>
    <t>Dobava, postavitev in prednapenjanje iz žic visokovrednega naravno trdega jekla sistema Dywidag Y 1860N/mm2 SUSPA STRAND DW 6-22, s prameni Y 1860  S7 15,7(obojestransko napenjanje po elaboratu zaščita cev 90/95mm), teža na m1 25,78kg</t>
  </si>
  <si>
    <t>Dobava in postavitev napenjalne glave tip MA 2311; 6-22 sistema Dywidag , skupaj z tulcem itd.</t>
  </si>
  <si>
    <t xml:space="preserve">Dobava in Izdelava  vezanega opaža za ločne plošče. Vidni opaž 100%.Na vseh vogalih letve 2/2cm,skupne dolžine 176m(nosilni oder v posebni postavki) </t>
  </si>
  <si>
    <t xml:space="preserve">
nosilci =296m2
</t>
  </si>
  <si>
    <t>Dobava in Izdelava dvostranskega podprtega vezanega opaža (težki opaž Framax)za  opornike Na vseh vogalih letve 2/2cm,skupne dolžine 144m (delno poševni opaž)in krila  višine do 6m.
Opornik  2 x((2x9,8x5,6)+(2x1,5x5,6)+8)=270m2(skupaj z čeli in lež.preh.plošče)
Krila  4x58=232m2(skupaj z čeli)</t>
  </si>
  <si>
    <t>Injektiranje kablov za napenjalni nosilni sistem s cementno expanzijsko mešanico in njeno pripravo.</t>
  </si>
  <si>
    <t>Izvedba ozemljitve ograje z vsemi potrebnimi deli in materialom, valjenec  120m in 16 izvodov s pripadajočimi spojkami na vsak element ograje in 6 izvodov za JR, (valjenec se na vsaki 1m privari na armaturo)</t>
  </si>
  <si>
    <t xml:space="preserve">Dobava in vgraditev TD  drobljenca 0/63 (0/90)   za zasip opornikov-  vgrajevanje na Proctorjeve zbitosti.98%, v plasteh po 30cm, pod prehodno ploščo Ev2=100MN/m2 </t>
  </si>
  <si>
    <t>11 121</t>
  </si>
  <si>
    <t>Obnova in zavarovanje zakoličba osi trase ostale javne ceste v ravninskem terenu.</t>
  </si>
  <si>
    <t>km</t>
  </si>
  <si>
    <t>11 131</t>
  </si>
  <si>
    <t>11 231</t>
  </si>
  <si>
    <t>Postavitev in zavarovanje prečnih profilov komunalnih vodov (elektrika, voda, telekom, ktv itd.) v ravninskem delu</t>
  </si>
  <si>
    <t>kos</t>
  </si>
  <si>
    <t>11 241</t>
  </si>
  <si>
    <t>11 322</t>
  </si>
  <si>
    <t>Določitev in preverjanje položajev, višin in smeri pri gradnji objekta s površino nad 200-500m2</t>
  </si>
  <si>
    <t>11 651</t>
  </si>
  <si>
    <t>ura</t>
  </si>
  <si>
    <t>1.3.2</t>
  </si>
  <si>
    <t>Pripravljalna dela pri objektih</t>
  </si>
  <si>
    <t>13 311</t>
  </si>
  <si>
    <t>Organizacija gradbišča-Odstanitev gradbišča po končani gradnji in vspostavitev prizadetih površin v protno stanje</t>
  </si>
  <si>
    <t xml:space="preserve"> 13 312</t>
  </si>
  <si>
    <t>1.2.3</t>
  </si>
  <si>
    <t xml:space="preserve">Porušitev in odstranitev voziščnih konstrukcij </t>
  </si>
  <si>
    <t>41115</t>
  </si>
  <si>
    <t>Tlakovanje kamnite mulde širine 80cm, globine 30cm, za iztok od lovilca olj (Kamni d=60-70cm, rege zapolnjene z betonom C 25/30)</t>
  </si>
  <si>
    <r>
      <t>m 2</t>
    </r>
    <r>
      <rPr>
        <vertAlign val="superscript"/>
        <sz val="10"/>
        <rFont val="Arial CE"/>
        <family val="2"/>
        <charset val="238"/>
      </rPr>
      <t xml:space="preserve">  </t>
    </r>
  </si>
  <si>
    <t>43 613</t>
  </si>
  <si>
    <r>
      <t xml:space="preserve">Izdelava kanalizacije na premostitvenem objektu, iz proti koroziji odpornih  litoželeznih cevi premera 150mm, vključno z vsem iz proti koroziji odpornim in nerjavnim materialom   </t>
    </r>
    <r>
      <rPr>
        <i/>
        <sz val="10"/>
        <rFont val="Arial CE"/>
        <charset val="238"/>
      </rPr>
      <t xml:space="preserve"> (upoštevati obešala in vsa kolena po načrtu in specifikaciji)</t>
    </r>
  </si>
  <si>
    <t>43 614</t>
  </si>
  <si>
    <t>43 714</t>
  </si>
  <si>
    <t>43 731</t>
  </si>
  <si>
    <r>
      <t xml:space="preserve">Dobava in vgraditev proti koroziji odporne cevke za odvodnjavanje pronicajoče vode, </t>
    </r>
    <r>
      <rPr>
        <i/>
        <sz val="10"/>
        <rFont val="Arial CE"/>
        <charset val="238"/>
      </rPr>
      <t>cev se naveže na glavno odvodnjo v dolžini do 1m</t>
    </r>
  </si>
  <si>
    <r>
      <t xml:space="preserve">Izdelava kanalizacije na premostitvenem objektu iz Hobas cevi ,  premera 200mm, </t>
    </r>
    <r>
      <rPr>
        <i/>
        <sz val="10"/>
        <rFont val="Arial CE"/>
        <charset val="238"/>
      </rPr>
      <t>in upoštevati 52 obešal, 10kom odcepov 200/150-45</t>
    </r>
    <r>
      <rPr>
        <sz val="10"/>
        <rFont val="Arial"/>
        <family val="2"/>
      </rPr>
      <t>°</t>
    </r>
    <r>
      <rPr>
        <i/>
        <sz val="10"/>
        <rFont val="Arial CE"/>
        <charset val="238"/>
      </rPr>
      <t xml:space="preserve"> , 2 koleni 90, 2 kom zaključna pokrova po načrtu </t>
    </r>
  </si>
  <si>
    <t xml:space="preserve">Izdelava kompletnih revizijskih jaškov zunanjih dimenzij 120/200 cm, globine 120cm z dvojno armiranimi stenami in ploščami (glej detajl)
za 1kom opaž 18m2, 2,5m3 betona C25/30 in 160kg armature </t>
  </si>
  <si>
    <t>Izdelava kompletnih revizijskih jaškov 30/30/25cm na hodniku  z LŽ pokrovom 30/30cm nosilnosti 5 ton, za JR</t>
  </si>
  <si>
    <t>44 873</t>
  </si>
  <si>
    <t>44 962</t>
  </si>
  <si>
    <t>48 134</t>
  </si>
  <si>
    <t>Dobava in vgraditev lovilca olj s dejanskim pretokom 25l/s  in absorbcijskega volumna za olje  min. 200l
upoštevaj izkop 26m3
podbeton 2m3 C 16/20
zasip z frakcijo 4-8mm 25m3</t>
  </si>
  <si>
    <t>44 963</t>
  </si>
  <si>
    <t>Dobava in vgraditev LŽ pokrova  z nosilnostjo 250kN,  
prereza 800/800mm</t>
  </si>
  <si>
    <t>Dobava in vgraditev LŽ pokrova  z nosilnostjo 250kN, krožnega prereza  600/600mm</t>
  </si>
  <si>
    <t>5.9/2</t>
  </si>
  <si>
    <t>Hidroizolacije- cestnih objektov</t>
  </si>
  <si>
    <t>59 411</t>
  </si>
  <si>
    <t>59 432</t>
  </si>
  <si>
    <t>59 443</t>
  </si>
  <si>
    <t>59 453</t>
  </si>
  <si>
    <t>59 655</t>
  </si>
  <si>
    <r>
      <t xml:space="preserve">Izdelava vrhnje tesnilne plasti z enojnim varjenjenim bitumenskim trakom  d=5mm </t>
    </r>
    <r>
      <rPr>
        <i/>
        <sz val="10"/>
        <rFont val="Arial CE"/>
        <charset val="238"/>
      </rPr>
      <t>( npr.TIMBITEKT PF/5 ME-200)</t>
    </r>
  </si>
  <si>
    <t>59 651</t>
  </si>
  <si>
    <t>59 831</t>
  </si>
  <si>
    <t>59 842</t>
  </si>
  <si>
    <t>59 946</t>
  </si>
  <si>
    <t>Zatesnitev mejnih površin - stikov med robnikom in asfaltom širokih do 20 mm in globokih do 4 cm s predhodnim premazom bližnjih površin in zapolnitvijo z bitumensko zmesjo za tesnenje stikov.</t>
  </si>
  <si>
    <t>Zatesnitev mejnih površin - stikov med robnikom in betonom in   regah na robnem vencu, na vsakih 6m širokih od 15 do 20 mm in globokih 3cm, s predhodnim premazom bližnjih površin in zapolnitvijo z zmesjo iz umetnih organskih snovi .</t>
  </si>
  <si>
    <t>Dobava in Vgraditev zmrzlinsko in soli odpornih tlakovcev (rdečih 20/30cm, d=6cm), za izvedbo kolesarske steze(tlakovci se vgradijo na 4cm estrih).Finalno pa do popolnosti med rege zapolnijo z kremenčevim peskom</t>
  </si>
  <si>
    <t>Izdelava zaščitne plasti za tesnilno plast iz asfaltne zmesi bitumenskega betona SMA8 B45/80-65,A1, 0/8 mm v debelini  3 cm.</t>
  </si>
  <si>
    <t>32 224</t>
  </si>
  <si>
    <t xml:space="preserve">Dobava in Izdelava obrabne plasti in zaporne  plasti  bitumenskega betona iz  silikatnih zrn AC 11surf PmB45/80-50,A2, 0/11S v debelini  4,0 cm(upoštevana navezava preko mostu) </t>
  </si>
  <si>
    <t>Dobava in vgraditev kompletnih kandelabrov  h=6m  s svetilko LED (upoštevaj ozemljitev in meritve)</t>
  </si>
  <si>
    <r>
      <t>m</t>
    </r>
    <r>
      <rPr>
        <vertAlign val="superscript"/>
        <sz val="10"/>
        <rFont val="Arial CE"/>
        <family val="2"/>
        <charset val="238"/>
      </rPr>
      <t>3(uvaljanih)</t>
    </r>
  </si>
  <si>
    <t xml:space="preserve">Izdelava bankine široke do 75cm iz prodca </t>
  </si>
  <si>
    <t>Dobava in Izvedba kamnito betonskega zidu na eno lice iz magmatskih kamenin. Razmerje kamen-beton 60%-40%
oporniki za začasni most 2x(9x8m3/m1)=144m3,
po končani demontaži začasnega mostu se odstranijo in odvoz na deponijo koncensijonarja</t>
  </si>
  <si>
    <t xml:space="preserve">Najem in vgradnja jeklenih zagatnic l=12m v fazi pred izvedbo opornikov, za zavarovanje gradbene jame med  opornikom začasnega  mostu  in gradbeno jamo nadomestnega mostu  in ob  pobočju na levi obali (rondo) in desni obali, </t>
  </si>
  <si>
    <t>Dobava in priprava in vgraditev mešanice ojačanega cementnega betona  C 25/30 PV II, XD3;XF4 , (MB 30 OMO 200; OSMO 25) v  prerez od 0,16 do 0,30 m3/m2-m(metličen beton hodnika)</t>
  </si>
  <si>
    <t xml:space="preserve">Izvedba  za začasno usmerjanje vode v času izvedbe rušitve mostu, da material ne bo padal v reko Soro.
Predlagam:
-zabijejo se 3-4m leseni piloti fi 20cm
2x25kom na vzdolžnem razmaku 1,0m, prečno 80cm
-izvede se odkop 1m pod dno in zapolni z vodotesno glino do kote 100cm nad dnom,
-za prehod mahanizacije se naj uporabijo skale za oblogo brežin
V ceni upoštevati odstranitev  po končani gradnji </t>
  </si>
  <si>
    <t>13 222</t>
  </si>
  <si>
    <r>
      <t>m</t>
    </r>
    <r>
      <rPr>
        <vertAlign val="superscript"/>
        <sz val="10"/>
        <rFont val="Arial CE"/>
        <family val="2"/>
        <charset val="238"/>
      </rPr>
      <t>1</t>
    </r>
  </si>
  <si>
    <t>12 313</t>
  </si>
  <si>
    <t>Dobava in Vgraditev montažnih prefabriciranih elementov, v katere je vgrajen robnik 20/23cm, ostalo je beton do fi 8mm, kateri se  speska s 2-3 bare, elementi se po montaži prepleskajo s prozornim zaščitnim premazom(hidrofobni premaz), elementi se vgradijo na mrazoobstojno cementno malto(glej detajl) dolžina elemente 99cm</t>
  </si>
  <si>
    <t>Dobava in vgraditev lovilnika peska z premerom 800mm, globine 1,5m in pokrovom LŽ 25ton , lovilec pred vtokom v lovilec olj.</t>
  </si>
  <si>
    <t xml:space="preserve">Zakoličba in zavarovanje osi začasne ceste, skupaj z zakoličbo opornikov </t>
  </si>
  <si>
    <t>Dobava in izdelava nevezane nosilne plasti prodca v debelini od 15 do 20 cm, upoštevj finalno izravnavo(grederiranje) in uvaljan na 100MPa, 
Po končani gradnji odstranitev na deponijo koncesionarja</t>
  </si>
  <si>
    <t xml:space="preserve">Dobava in pritrditev začasne odbojne ograje s stebrički l=1900mm,  na rastru 2m, , na vsakem koncu pa 4m zaključnica, ograja na dostopni cesti na   začasni most, upoštevati strošek zaukrivljenosti, po končanju del demontaža in odvoz na deponijo koncensijonarja
leva obala 36m
desna obala 2x20m 
</t>
  </si>
  <si>
    <t xml:space="preserve">Javna razsvetljava </t>
  </si>
  <si>
    <t>Posnetek po končani gradnji in geodetski načrt</t>
  </si>
  <si>
    <t>Št.</t>
  </si>
  <si>
    <t>Šifra</t>
  </si>
  <si>
    <t>OPIS DELA</t>
  </si>
  <si>
    <t>Enota</t>
  </si>
  <si>
    <t>Količina</t>
  </si>
  <si>
    <t>Cena</t>
  </si>
  <si>
    <t>VREDNOST</t>
  </si>
  <si>
    <t>1.0</t>
  </si>
  <si>
    <t>PREDDELA</t>
  </si>
  <si>
    <t>1</t>
  </si>
  <si>
    <t>Obnova in zavarovanje zakoličbe osi trase ostale javne  ceste v ravninskem terenu</t>
  </si>
  <si>
    <t>2</t>
  </si>
  <si>
    <t>11 221</t>
  </si>
  <si>
    <t>Postavitev in zavarovanje prečnega profila ostale javne ceste v ravninskem terenu</t>
  </si>
  <si>
    <t>3</t>
  </si>
  <si>
    <t>12 382</t>
  </si>
  <si>
    <t>Rezanje asfaltne plasti s talno diamantno žago, debele 6 do 8 cm</t>
  </si>
  <si>
    <t>m'</t>
  </si>
  <si>
    <t>4</t>
  </si>
  <si>
    <t>12 361</t>
  </si>
  <si>
    <t>Rezkanje (in odvoz) asfaltne zmesi na klančini v debelini 0 do 4 cm</t>
  </si>
  <si>
    <t>5</t>
  </si>
  <si>
    <t>12 391</t>
  </si>
  <si>
    <t>Porušitev in odstranitev robnika iz cementnega betona</t>
  </si>
  <si>
    <t>6</t>
  </si>
  <si>
    <t>12 323</t>
  </si>
  <si>
    <t>Porušitev in odstranitev asfaltne plasti v debelini nad 10 cm</t>
  </si>
  <si>
    <t>7</t>
  </si>
  <si>
    <t>12 411</t>
  </si>
  <si>
    <t>Porušitev in odstranitev prepusta iz cevi s premerom do 120 cm</t>
  </si>
  <si>
    <t>8</t>
  </si>
  <si>
    <t>12 357</t>
  </si>
  <si>
    <t>Porušitev in odstranitev vezanega tlaka, debeline nad 18 cm</t>
  </si>
  <si>
    <t>12</t>
  </si>
  <si>
    <t>Demontaža prometnega znaka na enem podstavku</t>
  </si>
  <si>
    <t>13</t>
  </si>
  <si>
    <t>PREDDELA SKUPAJ:</t>
  </si>
  <si>
    <t>2.0</t>
  </si>
  <si>
    <t>ZEMELJSKA DELA</t>
  </si>
  <si>
    <t>21 112</t>
  </si>
  <si>
    <t>Površinski izkop plodne zemljine - 1. kategorije - strojno z odrivom do 50 m</t>
  </si>
  <si>
    <t>21 114</t>
  </si>
  <si>
    <t xml:space="preserve">Površinski izkop plodne zemljine – 1. kategorije – strojno z nakladanjem </t>
  </si>
  <si>
    <t>21 224</t>
  </si>
  <si>
    <t>Široki izkop vezljive zemljine  – 3. kategorije – strojno z nakladanjem</t>
  </si>
  <si>
    <t>21 313</t>
  </si>
  <si>
    <t>Izkop vezljive zemljine  – 3. kategorije za temelje, kanalske rove, prepuste, jaške in drenaže, širine do 1,0 m in globine do 1,0 m – strojno, planiranje dna ročno</t>
  </si>
  <si>
    <t>21 324</t>
  </si>
  <si>
    <t>Izkop vezljive zemljine  – 3. kategorije za temelje, kanalske rove, prepuste, jaške in drenaže, širine do 1,0m in globine do 1,1-2,0m – strojno, planiranje dna ročno</t>
  </si>
  <si>
    <t>21 362</t>
  </si>
  <si>
    <t>Izkop slabo nosilne zemljine – 3. kategorije za temelje, kanalske rove, prepuste, jaške in drenaže, širine do 1,1-2,0m in globine do 1,1-2,0m – strojno, planiranje dna ročno</t>
  </si>
  <si>
    <t>24 212</t>
  </si>
  <si>
    <t>Zasip z vezljivo zemljino – 3. kategorije - strojno</t>
  </si>
  <si>
    <t>29 113</t>
  </si>
  <si>
    <t>Prevoz materiala na razdaljo nad 500 do 1000 m</t>
  </si>
  <si>
    <t>t</t>
  </si>
  <si>
    <t>9</t>
  </si>
  <si>
    <t>29 131</t>
  </si>
  <si>
    <t>Razprostiranje odvečne plodne zemlje – 1. kategorije</t>
  </si>
  <si>
    <t>10</t>
  </si>
  <si>
    <t>24 117</t>
  </si>
  <si>
    <t xml:space="preserve">Izdelava nasipa iz zrnate kamnine – 3. kategorije z dobavo iz kamnoloma </t>
  </si>
  <si>
    <t>11</t>
  </si>
  <si>
    <t>22 111</t>
  </si>
  <si>
    <t xml:space="preserve">Ureditev planuma temeljnih tal slabo nosilne zemljine – 3. kategorije </t>
  </si>
  <si>
    <t>25 112</t>
  </si>
  <si>
    <t>Humuziranje brežine brez valjanja, v debelini do 15 cm - strojno</t>
  </si>
  <si>
    <t>25 151</t>
  </si>
  <si>
    <t>Doplačilo za zatravitev s semenom</t>
  </si>
  <si>
    <t>14</t>
  </si>
  <si>
    <t>25 275</t>
  </si>
  <si>
    <t>Zaščita brežine tolmuna z lomljencem, vgrajenim na beton, po načrtu - lomljenec debeline 40-60 cm</t>
  </si>
  <si>
    <t>ZEMELJSKA DELA SKUPAJ :</t>
  </si>
  <si>
    <t>3.0</t>
  </si>
  <si>
    <t xml:space="preserve">VOZIŠČNE KONSTRUKCIJE </t>
  </si>
  <si>
    <t>31 133</t>
  </si>
  <si>
    <t>Izdelava nevezane nosilne plasti enakomerno zrnatega drobljenca  iz kamnine v debelini 31 do 40 cm</t>
  </si>
  <si>
    <t>31 132</t>
  </si>
  <si>
    <t>Izdelava nevezane nosilne plasti enakomerno zrnatega drobljenca iz kamnine v debelini 21 do 30 cm</t>
  </si>
  <si>
    <t>32 492</t>
  </si>
  <si>
    <r>
      <t xml:space="preserve">Pobrizg z nestabilno kationsko bitumensko emulzijo 0,31 do 0,50 kg/m2 </t>
    </r>
    <r>
      <rPr>
        <sz val="10"/>
        <rFont val="Arial CE"/>
        <charset val="238"/>
      </rPr>
      <t>- 2x</t>
    </r>
  </si>
  <si>
    <t xml:space="preserve">ASFALTIRANJE VOZIŠČA GLAVNE CESTE </t>
  </si>
  <si>
    <t>31 633</t>
  </si>
  <si>
    <t>Izdelava nosilne plasti iz AC 32 base B50/70 A2, v debelini 9 cm (od krož do mosta)</t>
  </si>
  <si>
    <t>32 268</t>
  </si>
  <si>
    <t>Izdelava obrabnozaporne plasti  AC 11 surf PmB 45/80-50 A2, v debelini 4 cm  (od krož do mosta)</t>
  </si>
  <si>
    <t>31 564</t>
  </si>
  <si>
    <t>Izdelava nosilne plasti iz AC 22 base  50/70 A3, v debelini 8 cm (od mosta do priklj)</t>
  </si>
  <si>
    <t>32 273</t>
  </si>
  <si>
    <t xml:space="preserve">Izdelava obrabnozaporne plasti  AC 11 surf B50/70 A3, v debelini 4 cm </t>
  </si>
  <si>
    <t>36 113</t>
  </si>
  <si>
    <t>Izdelava bankine iz gramoza ali naravno zdrobljenega kamnitega materiala, široke nad 0,76 m do 1,00 m</t>
  </si>
  <si>
    <t>36 112</t>
  </si>
  <si>
    <t>Izdelava bankine iz gramoza ali naravno zdrobljenega kamnitega materiala, široke do 0,50 m</t>
  </si>
  <si>
    <t>35 214</t>
  </si>
  <si>
    <t>Dobava in vgraditev predfabriciranega dvignjenega robnika iz cementnega betona  s prerezom 15/25 cm</t>
  </si>
  <si>
    <t>35 235</t>
  </si>
  <si>
    <t>Dobava in vgraditev predfabriciranega pogreznjenega robnika iz cementnega betona  s prerezom 15/25 cm</t>
  </si>
  <si>
    <t>TLAKOVANJE OTOKA</t>
  </si>
  <si>
    <t>N</t>
  </si>
  <si>
    <t>Dobava in vgraditev predfabriciranega pogreznjenega robnika iz cementnega betona  s prerezom 15/25 cm (ležeči robnik)</t>
  </si>
  <si>
    <t>34 212</t>
  </si>
  <si>
    <t>Izdelava obrabne plasti iz velikih tlakovcev iz silikatne kamnine velikosti 12 cm/12 cm/12 cm, stiki zaliti s cementno malto</t>
  </si>
  <si>
    <t>ASFALTIRANJE PLOČNIKA</t>
  </si>
  <si>
    <t xml:space="preserve">Izdelava  AC8 surf  70/100 A5, obrabnozaporne plasti bitumenskega betone v deb. 5 cm </t>
  </si>
  <si>
    <t>35 231</t>
  </si>
  <si>
    <t>Dobava in vgraditev predfabriciranega pogreznjenega robnika iz cementnega betona  s prerezom 5/25 cm</t>
  </si>
  <si>
    <t>4.0</t>
  </si>
  <si>
    <t>44 132</t>
  </si>
  <si>
    <r>
      <t xml:space="preserve">Izdelava jaška iz cementnega betona, krožnega prereza s premerom 50 cm, globokega 1,0 do 1,5 m - </t>
    </r>
    <r>
      <rPr>
        <sz val="10"/>
        <rFont val="Arial CE"/>
        <charset val="238"/>
      </rPr>
      <t>požiralnik</t>
    </r>
  </si>
  <si>
    <t>43 811</t>
  </si>
  <si>
    <t>Dobava in vgraditev pokrova iz duktilne litine za požiralnik ob in pod robnikom, z nosilnostjo 250 Kn, dimenzije 400/400mm</t>
  </si>
  <si>
    <t>45 121</t>
  </si>
  <si>
    <t>Izdelava prepusta krožnega prereza iz cevi cementnega betona s premerom 120cm</t>
  </si>
  <si>
    <t>43 232</t>
  </si>
  <si>
    <t xml:space="preserve">Izdelava kanalizacije iz cevi iz polivinilklorida vključno s podložno plastjo iz cementnega betona, premera 20 cm, v globini do 1,0 m           
</t>
  </si>
  <si>
    <t>43 233</t>
  </si>
  <si>
    <t xml:space="preserve">Izdelava kanalizacije iz cevi iz polivinilklorida vključno s podložno plastjo iz cementnega betona, premera 25 cm, v globini do 1,0 m           
</t>
  </si>
  <si>
    <t>43 555</t>
  </si>
  <si>
    <t>Izdelava priključkov drenaž in cevi na požiralnike in jaške</t>
  </si>
  <si>
    <t>41 456</t>
  </si>
  <si>
    <t>Zavarovanje dna kadunjastega jarka s plastjo bitumenskega betona, debelo 4 cm, in plastjo bituminiziranega drobljenca, debelo 7 cm, širokega 50 cm</t>
  </si>
  <si>
    <t>45 216</t>
  </si>
  <si>
    <t xml:space="preserve">Izdelava poševne vtočne ali iztočne glave prepusta krožnega prereza iz cementnega betona s premerom  120 cm </t>
  </si>
  <si>
    <t>43 556</t>
  </si>
  <si>
    <t>Prilagoditev obstoječih jaškov  na kote nove nivelete</t>
  </si>
  <si>
    <t>6.0</t>
  </si>
  <si>
    <t>OPREMA CESTE</t>
  </si>
  <si>
    <t>Izdelava tankoslojne vzdolžne označbe na vozišču z enokomponentno belo barvo, vključno 250 g/m2 posipa z drobci / kroglicami stekla, strojno, debelina plasti suhe snovi 250 m, širina črte 12 cm (dvakratno barvanje)</t>
  </si>
  <si>
    <t>62 121</t>
  </si>
  <si>
    <t>Izdelava tankoslojne vzdolžne označbe na vozišču z enokomponentno belo barvo, vključno 250 g/m2 posipa z drobci / kroglicami stekla, strojno, debelina plasti suhe snovi 250 m, širina črte 10 cm</t>
  </si>
  <si>
    <t>62 243</t>
  </si>
  <si>
    <t>Doplačilo za ročno izdelavo ostalih označb na vozišču, posamezna površina označbe 1,1 do 1,5 m2</t>
  </si>
  <si>
    <t>63 101</t>
  </si>
  <si>
    <t>Označitev kolesarske steze z nanosom materiala rdeče barve. Svetlobni faktor &gt;0.09, oglišča kromatskih koordinat so v območju X=0.655 Y=0.345, X=0.370 Y=0.360, X=0.360 Y=0.320, X=0.69 Y=0.31, s koef. hrapavosti &gt; 50</t>
  </si>
  <si>
    <t>62 244</t>
  </si>
  <si>
    <t>Doplačilo za ročno izdelavo ostalih označb na vozišču, posamezna površina označbe nad 1,5 m2 - Puščice in piktogrami kolesarja</t>
  </si>
  <si>
    <t>61 124</t>
  </si>
  <si>
    <t>Izdelava temelja iz cementnega betona C 12/15, globine 80 cm, premera 50 cm</t>
  </si>
  <si>
    <t>61 217</t>
  </si>
  <si>
    <t>Dobava in vgraditev stebrička za prometni znak iz vroče cinkane jeklene cevi s premerom 64 mm, dolge 3500 mm</t>
  </si>
  <si>
    <t>Dobava in vgraditev stebrička za prometni znak iz vroče cinkane jeklene cevi s premerom 64 mm, dolge 5800 mm</t>
  </si>
  <si>
    <t>61 912</t>
  </si>
  <si>
    <t>Prestavitev prometnega znaka s stranico / premerom 600 mm</t>
  </si>
  <si>
    <t>61 612</t>
  </si>
  <si>
    <t>Dobava in pritrditev okroglega prometnega znaka, podloga iz vroče cinkane jeklene pločevine, znak z odsevno folijo 1. vrste, premera 600 mm</t>
  </si>
  <si>
    <t>61 412</t>
  </si>
  <si>
    <t>Dobava in pritrditev trikotnega prometnega znaka, podloga iz aluminjaste pločevine, znak z odsevno folijo 1. vrste, dolžina stranice a =  900 mm</t>
  </si>
  <si>
    <t>OPREMA SKUPAJ:</t>
  </si>
  <si>
    <t>7.0</t>
  </si>
  <si>
    <t>79 311</t>
  </si>
  <si>
    <t>79 351</t>
  </si>
  <si>
    <t>Geotehnični nadzor</t>
  </si>
  <si>
    <t>72 911</t>
  </si>
  <si>
    <t>Izdelava sprotnega geodetskega posnetka izvedenih del</t>
  </si>
  <si>
    <t>pav</t>
  </si>
  <si>
    <t>79 514</t>
  </si>
  <si>
    <t>REKAPITULACIJA ceste</t>
  </si>
  <si>
    <t>SKUPAJ :</t>
  </si>
  <si>
    <t>DDV 22%</t>
  </si>
  <si>
    <t>VSE SKUPAJ evro:</t>
  </si>
  <si>
    <t>Postavka</t>
  </si>
  <si>
    <t>Normativ</t>
  </si>
  <si>
    <t>Opis postavke</t>
  </si>
  <si>
    <t xml:space="preserve">Enota </t>
  </si>
  <si>
    <t>Cena za enoto</t>
  </si>
  <si>
    <t>Cena skupaj</t>
  </si>
  <si>
    <t>0001</t>
  </si>
  <si>
    <t>KOS</t>
  </si>
  <si>
    <t>0002</t>
  </si>
  <si>
    <t>0003</t>
  </si>
  <si>
    <t>M1</t>
  </si>
  <si>
    <t xml:space="preserve">Dobava in postavitev panelne ograje </t>
  </si>
  <si>
    <t>Opomba:
Dolžina 52m in višine 2m</t>
  </si>
  <si>
    <t xml:space="preserve">Dobava in postavitev varovalne ograje ograje </t>
  </si>
  <si>
    <t>Opomba:
Perforirana graja iz plastične mase oranžne barve skupne dolžine 146 in višine 2m</t>
  </si>
  <si>
    <t>Zap.</t>
  </si>
  <si>
    <t>ID postavka</t>
  </si>
  <si>
    <t>EM</t>
  </si>
  <si>
    <t>Znesek</t>
  </si>
  <si>
    <t>A1000000</t>
  </si>
  <si>
    <t>MATERIAL VEČJE VREDNOSTI</t>
  </si>
  <si>
    <t>11200028</t>
  </si>
  <si>
    <t>KABEL TK 59 150X4X0.6 GM</t>
  </si>
  <si>
    <t xml:space="preserve">M1 </t>
  </si>
  <si>
    <t>11200021</t>
  </si>
  <si>
    <t>KABEL TK 59 10X4X0.6 GM</t>
  </si>
  <si>
    <t>11200031</t>
  </si>
  <si>
    <t>KABEL TK 59 300X4X0.6 GM</t>
  </si>
  <si>
    <t>21200023</t>
  </si>
  <si>
    <t>KABEL TOSM 03 1x(12X12)xII/IIIx0.38/0.25x3.5/18 SMAN</t>
  </si>
  <si>
    <t>11200019</t>
  </si>
  <si>
    <t>KABEL TK 59 3X4X0.6 M</t>
  </si>
  <si>
    <t>11500210</t>
  </si>
  <si>
    <t>Trak opozorilni nemetaliziran</t>
  </si>
  <si>
    <t xml:space="preserve">KG </t>
  </si>
  <si>
    <t>21700005</t>
  </si>
  <si>
    <t>PKJT1 težki pokrov nodular. lit. 400 KN</t>
  </si>
  <si>
    <t>21620001</t>
  </si>
  <si>
    <t>PVC cev 0 110/103.6 mm in distančnikov.</t>
  </si>
  <si>
    <t>21610004</t>
  </si>
  <si>
    <t>PE/HD cev 2x 0 50/42 mm</t>
  </si>
  <si>
    <t>21200106</t>
  </si>
  <si>
    <t>Spojka optična 144 spojev FDN s košaro</t>
  </si>
  <si>
    <t>11500008</t>
  </si>
  <si>
    <t>Spojka SOPM A 160/42-720</t>
  </si>
  <si>
    <t>11500015</t>
  </si>
  <si>
    <t>Spojka GELSNAP A</t>
  </si>
  <si>
    <t>A2000000</t>
  </si>
  <si>
    <t>GRADBENA DELA</t>
  </si>
  <si>
    <t>31100001</t>
  </si>
  <si>
    <t>Trasiranje obstoječe trase zemeljskega kabla, TK linije oz. kabelske kanalizacije z uprabo obstoječih načrtov in iskalca kablov oz po projektu</t>
  </si>
  <si>
    <t xml:space="preserve">KM </t>
  </si>
  <si>
    <t>32100002</t>
  </si>
  <si>
    <t>Izdelava 1x2 (2x1) cevne kab. kanalizacije iz cevi fi 110mm ali 125mm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traku, nakladanje in odvoz odvečnega materiala ter stroški začasne in končne deponije, čiščenje trase, brez dobave cevi</t>
  </si>
  <si>
    <t>32100009</t>
  </si>
  <si>
    <t>Izdelava kabelske kanalizacije iz cevi malega premera (dvojček) 2x50mm,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metaliziranega traku, in vgradnja markerjev, nakladanje in odvoz odvečnega materiala ter stroški začasne in končne deponije, čiščenje trase, brez dobave cevi, markerjev in traka</t>
  </si>
  <si>
    <t>32100013</t>
  </si>
  <si>
    <t>Dobava in ročno vgrajevanje betona C12/15 za obbetoniranje kabelske kanalizacije</t>
  </si>
  <si>
    <t xml:space="preserve">M3 </t>
  </si>
  <si>
    <t>32100025</t>
  </si>
  <si>
    <t>Dodatek za izdelavo kabelske kanalizacije ob ali nad obstoječimi TK vodi</t>
  </si>
  <si>
    <t>32400030</t>
  </si>
  <si>
    <t>Dodatek za zajem obstoječih kablov v kabelskem jašku (neglede na število obstoječih kablov in cevi)</t>
  </si>
  <si>
    <t>32400009</t>
  </si>
  <si>
    <t>Dobava cevi in izdelava kabelskega jaška iz B.C.100cm izkop v zemljišču III. do V. ktg., betoniranje dna jaška z betonom, montaža lahkega LŽ pokrova in obbetoniranje , izdelava vseh potrebnih uvodov,  nakladanje in odvoz odvečnega materiala ter stroški začasne in končne deponije, ometavanje in finalna obdelava jaška, čiščenje okolice - brez dobave LŽ pokrova.</t>
  </si>
  <si>
    <t>31200012</t>
  </si>
  <si>
    <t>Dobava in vgrajevanje bitudrobirja v debelini 10cm na pripravljeno podlago</t>
  </si>
  <si>
    <t xml:space="preserve">M2 </t>
  </si>
  <si>
    <t>32400013</t>
  </si>
  <si>
    <t>Dodatek za montažo težkega LŽ pokrova pri jaških iz betonske cevi</t>
  </si>
  <si>
    <t>32400029</t>
  </si>
  <si>
    <t>Zaščita kablov v kabelskem jašku zaradi večjih gradbenih posegov</t>
  </si>
  <si>
    <t>12420002</t>
  </si>
  <si>
    <t>Polaganje PVC opozorilnega traku 'POZOR TELEKOM KABEL'</t>
  </si>
  <si>
    <t>A3000000</t>
  </si>
  <si>
    <t>MONTAŽNA DELA - začasna prestavitev</t>
  </si>
  <si>
    <t>32200008</t>
  </si>
  <si>
    <t>Polaganje cevi v že izkopan jarek, brez zaščite  cevi in zasipa:  PEHD cev premera 2 x 50 mm</t>
  </si>
  <si>
    <t>12440001</t>
  </si>
  <si>
    <t>Uvlačenje predvleke v plastično kab.kanalizacijo</t>
  </si>
  <si>
    <t>12410003</t>
  </si>
  <si>
    <t>Samo polaganje telefon.kabla kapacitete nad 100x4 v pripravljen rov</t>
  </si>
  <si>
    <t>12440012</t>
  </si>
  <si>
    <t>Uvlačenje telef.kabla kap.od 101x4-250x4 v plastično kab.kanalizacijo.</t>
  </si>
  <si>
    <t>12100012</t>
  </si>
  <si>
    <t>Izdelava ravne spojke na kablu TK 59  kapacitete 200x4</t>
  </si>
  <si>
    <t>22100010</t>
  </si>
  <si>
    <t>Uvlečenje optičnega kabla vključno z uvlačenjem  predvleke za kable TOSM 288 vlaken do vključno TOSM 24 vlaken v PEHD cev malega premera (označitev zasedbe cevi) pod 1000m  / objekt</t>
  </si>
  <si>
    <t>22100011</t>
  </si>
  <si>
    <t>Uvlečenje optičnega kabla vključno z uvlačenjem predvleke za kable TOSM 288 vlaken do vključno TOSM 24 vlaken v PVC cev premera 110 ali 125 mm  (označitev zasedbe cevi) pod 1000m  / objekt</t>
  </si>
  <si>
    <t>12100010</t>
  </si>
  <si>
    <t>Izdelava ravne spojke na kablu TK 59 kapacitete 150x4</t>
  </si>
  <si>
    <t>12100015</t>
  </si>
  <si>
    <t>Izdelava ravne spojke na  kablu TK 59 kapacitete 300x4</t>
  </si>
  <si>
    <t>22100026</t>
  </si>
  <si>
    <t>Izdelava optične spojke na optičnem kablu do 144 vlaken (brez dobave spojke, slabljenje spoja po predpisih TS), tudi za prehod na instalacijski optični kabel</t>
  </si>
  <si>
    <t>12100031</t>
  </si>
  <si>
    <t>Dodatek za izdelavo razcepne spojke na kablu TK 59 kapacitete od 51x4 do 250x4 - za 1 odcep</t>
  </si>
  <si>
    <t>MONTAŽNA DELA - končna prevezava</t>
  </si>
  <si>
    <t>12440102</t>
  </si>
  <si>
    <t>Izvlačenje telef.kabla kap.od 101x4-250x4 iz kabel.kanaliz.ter navitje kabla na boben.</t>
  </si>
  <si>
    <t>12440103</t>
  </si>
  <si>
    <t>Odstranjevanje telef.kabla kap.od 251x4-500x4 iz začasne konstrukcije ter navitje kabla na boben.</t>
  </si>
  <si>
    <t>Izvlačenje op.kabla kap.od 144 vlaken iz kabel.kanaliz.ter navitje kabla na boben.</t>
  </si>
  <si>
    <t>12440010</t>
  </si>
  <si>
    <t>Uvlačenje telef.kabla kap.do 10x4 v plastično kab.kanalizacijo.</t>
  </si>
  <si>
    <t>12440013</t>
  </si>
  <si>
    <t>Uvlačenje telef.kabla kap.od 251x4-500x4 v plastično kab.kanalizacijo.</t>
  </si>
  <si>
    <t>22100033</t>
  </si>
  <si>
    <t>Odpiranje in ponovno zapiranje obstoječe spojke</t>
  </si>
  <si>
    <t>12100001</t>
  </si>
  <si>
    <t>Izdelava ravne spojke na kablu TK 59 kapacitete do 5x4</t>
  </si>
  <si>
    <t>12100002</t>
  </si>
  <si>
    <t>Izdelava ravne spojke na kablu TK 59 kapacitete 10x4</t>
  </si>
  <si>
    <t>12470001</t>
  </si>
  <si>
    <t>Označevanje kabla po kabelskih jaških</t>
  </si>
  <si>
    <t>12200051</t>
  </si>
  <si>
    <t>Zaključitev kabla na letvico s pripravo kabla in izdelavo ožičenja</t>
  </si>
  <si>
    <t>PAR</t>
  </si>
  <si>
    <t>A4000000</t>
  </si>
  <si>
    <t>MERITVE</t>
  </si>
  <si>
    <t>14100003</t>
  </si>
  <si>
    <t>Električne meritve kabla na bobnu  kapacitete od 101x4 do 250x4</t>
  </si>
  <si>
    <t>14100001</t>
  </si>
  <si>
    <t>Električne meritve kabla na bobnu  kapacitete kabla do 50x4</t>
  </si>
  <si>
    <t>14100004</t>
  </si>
  <si>
    <t>Električne meritve kabla na bobnu  kapacitete nad 250x4</t>
  </si>
  <si>
    <t>14100005</t>
  </si>
  <si>
    <t>Električne meritve položenih  kabelskih dolžin (po polaganju) kapacit. do 50x4</t>
  </si>
  <si>
    <t>14100011</t>
  </si>
  <si>
    <t>Električne meritve položenih  kabelskih dolžin (po polaganju) kapacit. od 101x4 do 250x4</t>
  </si>
  <si>
    <t>14100012</t>
  </si>
  <si>
    <t>Električne meritve položenih  kabelskih dolžin (po polaganju) kapacit. nad 250x4</t>
  </si>
  <si>
    <t>23100008</t>
  </si>
  <si>
    <t>Meritve na optičnem kablu, na bobnu, pred polaganjem do 144 vlaken (1 vlakno iz cevke na 1550 nm v eno smer)</t>
  </si>
  <si>
    <t>23300011</t>
  </si>
  <si>
    <t>Končne meritve z izdelavo KTE na optičnem kablu do 144 vlaken</t>
  </si>
  <si>
    <t>14100020</t>
  </si>
  <si>
    <t>Končne električne meritve merilne  službe z izdelavo merilnih rezultatov</t>
  </si>
  <si>
    <t>A5000000</t>
  </si>
  <si>
    <t>TEHNIČNA DOKUMENTACIJA</t>
  </si>
  <si>
    <t>41100002</t>
  </si>
  <si>
    <t>Izdelava geodetskega posnetka trase kabla s posnetjem karakterističnih točk za izdelavo ITD - do 250 m</t>
  </si>
  <si>
    <t>41200102</t>
  </si>
  <si>
    <t>Izdelava elaborata izvršilne tehnične dokumentacije (ITD) kabelske kanalizacije, kjer je osnova  geodetski posnetek  - do 250 m</t>
  </si>
  <si>
    <t>41200106</t>
  </si>
  <si>
    <t>Izdelava elaborata izvršilne tehnične dokumentacije kabla, ki poteka v kabelski kanalizaciji in je situacijska podlaga že izdelana - do 250 m</t>
  </si>
  <si>
    <t>41100012</t>
  </si>
  <si>
    <t>Izmera plašča jaška</t>
  </si>
  <si>
    <t>41100013</t>
  </si>
  <si>
    <t>Izmera poteka kabla v kabelskem jašku</t>
  </si>
  <si>
    <t>41200120</t>
  </si>
  <si>
    <t>41200130</t>
  </si>
  <si>
    <t>Vnos sprememb v obstoječo izvršilno tehnično dokumentacijo</t>
  </si>
  <si>
    <t>URA</t>
  </si>
  <si>
    <t xml:space="preserve">1       </t>
  </si>
  <si>
    <t>OSTALO</t>
  </si>
  <si>
    <t>15100002</t>
  </si>
  <si>
    <t>Prevoz materialov večjih vrednosti</t>
  </si>
  <si>
    <t>15300100</t>
  </si>
  <si>
    <t>Postavitev prometne signalizacije - predvideno</t>
  </si>
  <si>
    <t>15300120</t>
  </si>
  <si>
    <t>Storitve raznih komunalnih in drugih organizacij - predvideno</t>
  </si>
  <si>
    <t>15300150</t>
  </si>
  <si>
    <t>15300181</t>
  </si>
  <si>
    <t>Priprava in organizacija gradbišča</t>
  </si>
  <si>
    <t>Skupaj:</t>
  </si>
  <si>
    <t xml:space="preserve">    MATERIAL VEČJE VREDNOSTI</t>
  </si>
  <si>
    <t xml:space="preserve">    GRADBENA DELA</t>
  </si>
  <si>
    <t xml:space="preserve">    MONTAŽNA DELA - začasna prestavitev</t>
  </si>
  <si>
    <t xml:space="preserve">    MONTAŽNA DELA - končna prevezava</t>
  </si>
  <si>
    <t xml:space="preserve">    MERITVE</t>
  </si>
  <si>
    <t xml:space="preserve">    TEHNIČNA DOKUMENTACIJA</t>
  </si>
  <si>
    <t xml:space="preserve">                           1. PREDDELA</t>
  </si>
  <si>
    <t>Geodetska dela pri gradnji</t>
  </si>
  <si>
    <t>SKUPAJ:</t>
  </si>
  <si>
    <t>2. ZAVAROVANJE BREŽIN OB OPORNIKIH</t>
  </si>
  <si>
    <t xml:space="preserve">Strojni izkop v zemljini III in IV ktg. v suhem                               </t>
  </si>
  <si>
    <t>50% po izkazu mas            167.00</t>
  </si>
  <si>
    <t xml:space="preserve">Strojni izkop v zemljini III in IV ktg. v mokrem </t>
  </si>
  <si>
    <t>Strojni premet izkopanega materiala z bagerji</t>
  </si>
  <si>
    <t>Strojno formiranje nasipa (zasip stare struge)</t>
  </si>
  <si>
    <t>po izkazu mas 353</t>
  </si>
  <si>
    <t>Strojno nakladanje izkopanega materiala z bagerji na kamione</t>
  </si>
  <si>
    <t xml:space="preserve"> po izkazu mas    660</t>
  </si>
  <si>
    <t xml:space="preserve">Strojni prevoz izkopanega materiala s kamioni na 10 km </t>
  </si>
  <si>
    <t>Strojni formiranje deponije z bagerji</t>
  </si>
  <si>
    <t>50% Deto  post 2.09 = 330</t>
  </si>
  <si>
    <t>Zavarovanje pete in brežin v območju mostnih opornikov  - Dobava in zidanje kamnite obloge iz lomljenca debeline 0.70-1.20m. Fuge se zapolnijo z zemljo</t>
  </si>
  <si>
    <t xml:space="preserve"> = 660m2</t>
  </si>
  <si>
    <t xml:space="preserve"> - lomljenec</t>
  </si>
  <si>
    <t>Strojno planiranje poševnih  površin</t>
  </si>
  <si>
    <t>Strojno planiranje ravnih  površin</t>
  </si>
  <si>
    <t>Posejanje in umetna pognojitev planiranih površin</t>
  </si>
  <si>
    <t>Posaditev dreves</t>
  </si>
  <si>
    <t>Črpanje vode v času gradnje</t>
  </si>
  <si>
    <t>ZAVAROVANJE BREŽIN OB OPORNIKIH</t>
  </si>
  <si>
    <t>SKUPAJ Z DDV</t>
  </si>
  <si>
    <t>SKUPNA REKAPITULACIJA</t>
  </si>
  <si>
    <t>MOST</t>
  </si>
  <si>
    <t>CESTA</t>
  </si>
  <si>
    <t>ZAPORA</t>
  </si>
  <si>
    <t>TELEKOM</t>
  </si>
  <si>
    <t>DDV 22%:</t>
  </si>
  <si>
    <t>SKUPAJ z DDV:</t>
  </si>
  <si>
    <t xml:space="preserve">Nadomestna gradnja mostu čez Poljansko Soro v Gorenji vasi </t>
  </si>
  <si>
    <t xml:space="preserve">(KR0175) na R2-407/1144 v km 0,010
</t>
  </si>
  <si>
    <t>VGU</t>
  </si>
  <si>
    <t>Most</t>
  </si>
  <si>
    <t>Cesta</t>
  </si>
  <si>
    <t>Zapora</t>
  </si>
  <si>
    <t>Telekom</t>
  </si>
  <si>
    <t>Upoštevati je potrebno vso veljavno zakonodajo, tehnične specifikacije (izdane s strani Direkcije RS za ceste), splošne tehnične pogoje (izdane s strani skupnosti za ceste 1989 + dopolnitve od 1989 dalje - pripravili DARS, DDC, ZAG).</t>
  </si>
  <si>
    <t>Izvajalec za vse produkte rušitvenih del in izkope ter odstranitve posebnih odpadkov sam priskrbi potrebno deponijo in plača vse spremljajoče stroške. Z vsemi odpadki je potrebno ravnati v skladu z načrtom ršitvenih del in elaboratom ravnanja z gradbenimi odpadki ter Uredbo o ravnanju z odpadki, ki nastanejo pri gradbenih delih.</t>
  </si>
  <si>
    <t>N 1 2 101</t>
  </si>
  <si>
    <t>Izdelava projektne dokumentacije za začasni most tipa Mabey (načrt mostu, temeljev, elaborat montaže in demontaže)</t>
  </si>
  <si>
    <t>N 1 2 102</t>
  </si>
  <si>
    <t>Demontaža, čiščenje (pranje), žaščita veznih sredstev z mastjo začasnega montažnega mostu tipa MABEY Compact 200n, dolžine 30,48 m, in odvoz v skladišče.</t>
  </si>
  <si>
    <t>Izdelava elaborata začasne prometne ureditve za čas izvajanja del vključno s pridobitvijo odločbe o zapori. Elaborat mora upoštevati vse faze pri izvedbi projekta.</t>
  </si>
  <si>
    <t>Postavitev, kontrola in vzdrževanje zapore cestišča s pripadajočo prometno signalizacijo, za vse faze del, ki se po končanih delih odstrani. Upoštevati vsa dela potrebna za izvedbo zapore za vse faze del in ves čas trajanja.</t>
  </si>
  <si>
    <t>Odstranitev zapore cestišča s pripadajočo prometno signalizacijo</t>
  </si>
  <si>
    <t>SPLOŠNE OPOMBE K CELOTNEMU POPISU DEL</t>
  </si>
  <si>
    <t>Opomba 2:</t>
  </si>
  <si>
    <t>Sestavni del projektanskega popisa del so tudi tehnično poročilo, elaborati in vse grafične priloge projekta, v katerem so posamezne postavke in dela podrobneje opisana.</t>
  </si>
  <si>
    <t>Opomba 3:</t>
  </si>
  <si>
    <t>Opomba 4:</t>
  </si>
  <si>
    <t>Opomba 1: OPOMBA GLEDE GRADBENIH IN POSEBNIH ODPADKOV</t>
  </si>
  <si>
    <t xml:space="preserve">Če ni s pogodbo ali tehničnimi pogoji določeno drugače, morajo biti v enotnih cenah vključeni vsi stroški za izvedbo posameznega dela (nabava materiala, stroški dela, preiskav, izravnava asfalta… ter vsi preostali stroški, ki niso posebej predvideni v posameznih postavkah ponudbenega oz. pogodbenega predračuna in so potrebni za izvedbo posameznih del)
Pri postavkah "Izdelava",  sta upoštevana tudi dobava in prevoz materiala </t>
  </si>
  <si>
    <t xml:space="preserve">Demontaža obstoječih prometnih znakov in odvoz na deponijo </t>
  </si>
  <si>
    <t>Rušenje vseh vrst vozišč, rezkanja  asfalta d=8-10cm v območju mostu in navezavi ceste(z  odvozom na deponijo),pri čemer je potrebno paziti da freza ne bo poškodovala armature</t>
  </si>
  <si>
    <t xml:space="preserve">Rušenje hodnika za pešce skupaj z robnikom in odvoz na deponijo  </t>
  </si>
  <si>
    <t>Odstranitev ograje in odvoz na deponijo</t>
  </si>
  <si>
    <t>Rušenje vseh vrst vozišč skupaj z asfaltom, v debelini 50-60cm in odvoz na deponijo koncensijonarja
58x8x0,5m=232m3</t>
  </si>
  <si>
    <t xml:space="preserve">Izdelava sprijemne plasti - osnovnega premaza z reakcijsko smolo v dveh ali več slojih. </t>
  </si>
  <si>
    <t xml:space="preserve">Posip sprijemne plasti - osnovnega premaza s posušenim kremenčevim peskom. </t>
  </si>
  <si>
    <t>Izdelava sprijemne plasti - predhodnega premaza s toplim bitumenskim vezivom.</t>
  </si>
  <si>
    <t>Geološki nadzor</t>
  </si>
  <si>
    <t xml:space="preserve"> 79 351</t>
  </si>
  <si>
    <t>N 79 003</t>
  </si>
  <si>
    <t xml:space="preserve"> 79 514</t>
  </si>
  <si>
    <t xml:space="preserve">Izdelava pogodbenega števila izvodov projektne dokumentacije izvedenih del (PID) in navodil za obratovanje in vzdrževanje objekta (NOV)
Op.: PID potrebno izdelati tudi v skladu z NAVODILI DRSI za predajo projektne dokumentacije v arhiv (NA0042) </t>
  </si>
  <si>
    <t>N 79 001</t>
  </si>
  <si>
    <t>N 79 002</t>
  </si>
  <si>
    <t>Izdelava načrta za zavarovanje gradbene jame z zagatnicami</t>
  </si>
  <si>
    <t>N 13 001</t>
  </si>
  <si>
    <t>N 13 002</t>
  </si>
  <si>
    <t>N 13 003</t>
  </si>
  <si>
    <t>N 13 004</t>
  </si>
  <si>
    <t>N 13 005</t>
  </si>
  <si>
    <t>Nakladanje, prevoz in montaža začasnega montažnega mostu tipa MABEY Compact 200, dolžine 30,48 m iz skladišča.
Vključno z vzdrževanjem v skladu z navodili, vključno z ograjami in opremo za varnost prometa in pešcev v skladu s projektno dokumentacijo za začasni most.</t>
  </si>
  <si>
    <t>Izvedba AB podstavka za temelj  sidranja mostu na obeh obalah po načrtu  temelja -blazine, material za oba temelja v ceni upoštevati odstranitev in odvoz na deponijo koncensijonirja:
beton C 25/30 22m3
opaž 54m2
armatura 2614kg</t>
  </si>
  <si>
    <t xml:space="preserve">Izdelava elaborata za preprečevanje in zmanjšanje emisije delcev iz gradbišča v skladu z Uredbo (Uradni list RS št.21/11)
op.: upoštevati za vse faze gradnje
</t>
  </si>
  <si>
    <t xml:space="preserve">leva obala 25x12=228m2
desna obala 15x12=120m2
</t>
  </si>
  <si>
    <r>
      <t xml:space="preserve">Fazna izvedba poti za dostop  v strugo na dolvodni strani mostu, z leve obale dolžine 10m, širine 4m,  in izvedba delovnega platoja pod obstoječim mostom, da ruševine ne bodo padale v strugo debeline 1,0-1.4m in površine  28x14m izvedeno iz skal 500-1000kg, preko skal pa 20cm nasutje lomljenca 30-64mm in njeno vzdrževanje tekom del, po končanju del se ves nasip odstrani-na koto dna struge pred začetkom gradnje.
Uporaba bagerja z biološko razgradljivim oljem, </t>
    </r>
    <r>
      <rPr>
        <u/>
        <sz val="10"/>
        <rFont val="Arial CE"/>
        <charset val="238"/>
      </rPr>
      <t>skale se uporabijo kasneje za zavarovanje brežin, talnega praga .</t>
    </r>
  </si>
  <si>
    <r>
      <t xml:space="preserve">Ureditev začasne preusmeritve vodotoka v fazi rušenja 
</t>
    </r>
    <r>
      <rPr>
        <i/>
        <sz val="10"/>
        <rFont val="Arial CE"/>
        <charset val="238"/>
      </rPr>
      <t>Vgradnja betonskih AB ali rebrastih PVC fi 1000mm dolžine 2x 24m za prevajanje min. pretokov reke Poljanske Sore, lahko se uporabijo tudi kakšne odpadne jeklene cevi ustrezne nosilnosti za prehod mehanizacije, izvajalcu predlagam da cevi razmakne 1m med njih dobro stabilizira večje kamne v območju prehoda pa izvede "kameljo grbino", tako da bo teme cevi nadkrito cca 40cm.Po končani gradnji odstranitev.
Uporaba bagerja z biološko razgradljivim oljem</t>
    </r>
  </si>
  <si>
    <t xml:space="preserve">
 izkop za razširitev dostopne  ceste na začasni most
 60x10-15m=750m2
izkop za dostopno pot in ureditev gradbišča  na desni obali 
65x7=455m2gradbišče</t>
  </si>
  <si>
    <t>Široki izkop  zemljine (III-V.kat) in odvoz v trajno deponijo do 5km Uporaba bagerja z biološko razgradljivim oljem</t>
  </si>
  <si>
    <t xml:space="preserve">
 izkop za temelje opornikov
-levi opornik 640m3
-desni opornik 744m3
-izkop za montažni most 2x(8+10)/2x(3+4)x2)=126m3</t>
  </si>
  <si>
    <t>dostopna cesta na začasni most 702m2
temeljne blazine 2x(6x12)=144m2</t>
  </si>
  <si>
    <t>navezava na začasni most Meybi Johnson
izza levega opornika 15x(13+8)/2x(2,5+1,5)/2=315m3
izza desnega opornika 35x(13+8)/2x(1,5+0,3/2=330,75m3
dostopna gradbiščna cesta  in  plato za pilotiranje  240m3</t>
  </si>
  <si>
    <t xml:space="preserve">cesta na začasni most 162m3
za oporniki 556m3
                            </t>
  </si>
  <si>
    <t xml:space="preserve">
615m2x0,2=92,25m3(na začasni most)</t>
  </si>
  <si>
    <t>Dobava in vgraditev modeficiranega mostnega izlivnika s stranskim vtokom dolžine 50cm in rešetko za vtok z hodnika, s podaljšanim iztokom 0,6m in dvema koleno   fi 150(glej detajl v prečnem prerezu) Izvede se iz jekla J 235 d=8mm in vroče pocinka</t>
  </si>
  <si>
    <r>
      <t xml:space="preserve">Priprava podlage-površine cementnega betona z vodnim curkom ali peskanjem 
</t>
    </r>
    <r>
      <rPr>
        <i/>
        <sz val="10"/>
        <rFont val="Arial CE"/>
        <charset val="238"/>
      </rPr>
      <t>Pranje voziščne plošče pred izvedbo hidroizolacije 45x11,40=513m2</t>
    </r>
    <r>
      <rPr>
        <sz val="10"/>
        <rFont val="Arial CE"/>
        <charset val="238"/>
      </rPr>
      <t xml:space="preserve">
</t>
    </r>
  </si>
  <si>
    <t xml:space="preserve">Jeklena ograja iz škatlastih profilov, /glej detajl/  Elementi so dolžine 6m vroče cinkani. Teža ograje na m1 61kg/m1. Vključeno z vijačenjem ograje v robni venec. </t>
  </si>
  <si>
    <r>
      <t xml:space="preserve">Izvedba dilatacije s pomično zmogljivostjo min +- 1,5 cm (npr. Mageba polyflex advanced PU, dilatacije s kovinskimi profili in gumijastim tesnilom….). Dilatacija mora biti izdelana v skladu z ETAG 0032 in mora imeti evropsko tehnično dovoljenje. V ceni zajeta dobava in vgradnja dilatacije v pripravljen utor. </t>
    </r>
    <r>
      <rPr>
        <sz val="10"/>
        <rFont val="Arial CE"/>
        <charset val="238"/>
      </rPr>
      <t xml:space="preserve"> Dilatacijo je potrebno vgraditi spomladi ali pozno v jeseni, ko je temperatura konstrukcije 10</t>
    </r>
    <r>
      <rPr>
        <sz val="10"/>
        <rFont val="Arial"/>
        <family val="2"/>
      </rPr>
      <t>º</t>
    </r>
    <r>
      <rPr>
        <sz val="10"/>
        <rFont val="Arial CE"/>
        <charset val="238"/>
      </rPr>
      <t>-15</t>
    </r>
    <r>
      <rPr>
        <sz val="10"/>
        <rFont val="Arial"/>
        <family val="2"/>
      </rPr>
      <t>°C</t>
    </r>
  </si>
  <si>
    <t>Dobava in vgraditev elektro števca skupj z priključkom za JR</t>
  </si>
  <si>
    <t>1.1 Pripravljalna dela pri objektih</t>
  </si>
  <si>
    <t>1.2 Oprema za zavarovanje prometa</t>
  </si>
  <si>
    <t>N 1 1 101</t>
  </si>
  <si>
    <t>N 1 1 102</t>
  </si>
  <si>
    <t>N 1 1 103</t>
  </si>
  <si>
    <t>ZAPORA SKUPAJ:</t>
  </si>
  <si>
    <t>Obnova in zavarovanje zakoličba  trase komunalnih vodov  v ravninskem terenu (vodovod, fekalna kanalizacija, TK, elektrika) .
Op.: upoštevati za vse faze gradnje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</si>
</sst>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quot;SIT&quot;"/>
    <numFmt numFmtId="165" formatCode="0.0"/>
    <numFmt numFmtId="166" formatCode="#,##0.00\ [$€-1]"/>
    <numFmt numFmtId="167" formatCode="[$€-2]\ #,##0.00"/>
    <numFmt numFmtId="168" formatCode="#,##0.00\ \€"/>
    <numFmt numFmtId="169" formatCode="dd/mm/yyyy;@"/>
    <numFmt numFmtId="170" formatCode="_(&quot;$&quot;* #,##0.00_);_(&quot;$&quot;* \(#,##0.00\);_(&quot;$&quot;* &quot;-&quot;??_);_(@_)"/>
    <numFmt numFmtId="171" formatCode="_-* #,##0.00\ [$€-1]_-;\-* #,##0.00\ [$€-1]_-;_-* &quot;-&quot;??\ [$€-1]_-;_-@_-"/>
    <numFmt numFmtId="172" formatCode="#,##0\ [$€-1]"/>
  </numFmts>
  <fonts count="49">
    <font>
      <sz val="10"/>
      <name val="Arial CE"/>
      <charset val="238"/>
    </font>
    <font>
      <sz val="10"/>
      <name val="Arial CE"/>
      <charset val="238"/>
    </font>
    <font>
      <b/>
      <sz val="10"/>
      <name val="Arial CE"/>
      <family val="2"/>
      <charset val="238"/>
    </font>
    <font>
      <vertAlign val="superscript"/>
      <sz val="10"/>
      <name val="Arial CE"/>
      <family val="2"/>
      <charset val="238"/>
    </font>
    <font>
      <sz val="12"/>
      <name val="Arial CE"/>
      <family val="2"/>
      <charset val="238"/>
    </font>
    <font>
      <b/>
      <sz val="12"/>
      <name val="Arial CE"/>
      <family val="2"/>
      <charset val="238"/>
    </font>
    <font>
      <sz val="10"/>
      <name val="Arial CE"/>
      <family val="2"/>
      <charset val="238"/>
    </font>
    <font>
      <b/>
      <sz val="10"/>
      <color indexed="12"/>
      <name val="Arial CE"/>
      <family val="2"/>
      <charset val="238"/>
    </font>
    <font>
      <b/>
      <sz val="8"/>
      <name val="Arial CE"/>
      <family val="2"/>
      <charset val="238"/>
    </font>
    <font>
      <sz val="8"/>
      <name val="Arial CE"/>
      <family val="2"/>
      <charset val="238"/>
    </font>
    <font>
      <sz val="10"/>
      <color indexed="10"/>
      <name val="Arial CE"/>
      <charset val="238"/>
    </font>
    <font>
      <vertAlign val="superscript"/>
      <sz val="11"/>
      <name val="Arial CE"/>
      <charset val="238"/>
    </font>
    <font>
      <vertAlign val="superscript"/>
      <sz val="10"/>
      <name val="Arial CE"/>
      <charset val="238"/>
    </font>
    <font>
      <sz val="10"/>
      <name val="Arial"/>
      <family val="2"/>
    </font>
    <font>
      <sz val="11"/>
      <name val="Arial CE"/>
      <charset val="238"/>
    </font>
    <font>
      <i/>
      <sz val="10"/>
      <name val="Arial CE"/>
      <charset val="238"/>
    </font>
    <font>
      <sz val="8"/>
      <color rgb="FFFF0000"/>
      <name val="Arial CE"/>
      <family val="2"/>
      <charset val="238"/>
    </font>
    <font>
      <b/>
      <sz val="10"/>
      <color rgb="FFFF0000"/>
      <name val="Arial CE"/>
      <family val="2"/>
      <charset val="238"/>
    </font>
    <font>
      <sz val="10"/>
      <color rgb="FFFF0000"/>
      <name val="Arial CE"/>
      <family val="2"/>
      <charset val="238"/>
    </font>
    <font>
      <b/>
      <sz val="8"/>
      <color rgb="FF00B050"/>
      <name val="Arial CE"/>
      <family val="2"/>
      <charset val="238"/>
    </font>
    <font>
      <b/>
      <sz val="10"/>
      <color rgb="FF00B050"/>
      <name val="Arial CE"/>
      <charset val="238"/>
    </font>
    <font>
      <b/>
      <sz val="10"/>
      <color rgb="FF00B050"/>
      <name val="Arial CE"/>
      <family val="2"/>
      <charset val="238"/>
    </font>
    <font>
      <b/>
      <sz val="11"/>
      <color theme="1"/>
      <name val="Calibri"/>
      <family val="2"/>
      <charset val="238"/>
      <scheme val="minor"/>
    </font>
    <font>
      <b/>
      <sz val="10"/>
      <name val="Arial CE"/>
      <charset val="238"/>
    </font>
    <font>
      <b/>
      <sz val="16"/>
      <name val="Arial CE"/>
      <family val="2"/>
      <charset val="238"/>
    </font>
    <font>
      <sz val="10"/>
      <name val="Arial"/>
      <family val="2"/>
      <charset val="238"/>
    </font>
    <font>
      <b/>
      <sz val="14"/>
      <name val="Arial CE"/>
      <family val="2"/>
      <charset val="238"/>
    </font>
    <font>
      <b/>
      <sz val="11"/>
      <name val="Arial CE"/>
      <family val="2"/>
      <charset val="238"/>
    </font>
    <font>
      <sz val="10"/>
      <color theme="9" tint="-0.499984740745262"/>
      <name val="Arial CE"/>
      <charset val="238"/>
    </font>
    <font>
      <b/>
      <sz val="14"/>
      <name val="Arial"/>
      <family val="2"/>
      <charset val="238"/>
    </font>
    <font>
      <b/>
      <sz val="10"/>
      <name val="Arial"/>
      <family val="2"/>
      <charset val="238"/>
    </font>
    <font>
      <b/>
      <sz val="12"/>
      <name val="Arial"/>
      <family val="2"/>
      <charset val="238"/>
    </font>
    <font>
      <sz val="12"/>
      <name val="Arial"/>
      <family val="2"/>
      <charset val="238"/>
    </font>
    <font>
      <i/>
      <sz val="10"/>
      <name val="Arial"/>
      <family val="2"/>
      <charset val="238"/>
    </font>
    <font>
      <sz val="8"/>
      <color theme="1"/>
      <name val="Calibri"/>
      <family val="2"/>
      <scheme val="minor"/>
    </font>
    <font>
      <b/>
      <sz val="12"/>
      <name val="Arial CE"/>
      <charset val="238"/>
    </font>
    <font>
      <b/>
      <sz val="18"/>
      <name val="Arial"/>
      <family val="2"/>
      <charset val="238"/>
    </font>
    <font>
      <sz val="10"/>
      <name val="Arial"/>
      <family val="2"/>
      <charset val="238"/>
    </font>
    <font>
      <b/>
      <sz val="16"/>
      <name val="Arial"/>
      <family val="2"/>
      <charset val="238"/>
    </font>
    <font>
      <sz val="12"/>
      <name val="Arial CE"/>
      <charset val="238"/>
    </font>
    <font>
      <sz val="9"/>
      <name val="Arial CE"/>
      <charset val="238"/>
    </font>
    <font>
      <sz val="9"/>
      <name val="Arial CE"/>
      <family val="2"/>
      <charset val="238"/>
    </font>
    <font>
      <sz val="10"/>
      <color rgb="FFFF0000"/>
      <name val="Arial"/>
      <family val="2"/>
      <charset val="238"/>
    </font>
    <font>
      <b/>
      <sz val="14"/>
      <color rgb="FFFF0000"/>
      <name val="Arial"/>
      <family val="2"/>
      <charset val="238"/>
    </font>
    <font>
      <b/>
      <sz val="10"/>
      <color rgb="FFFF0000"/>
      <name val="Arial"/>
      <family val="2"/>
      <charset val="238"/>
    </font>
    <font>
      <b/>
      <sz val="12"/>
      <name val="SSPalatino"/>
      <charset val="238"/>
    </font>
    <font>
      <sz val="20"/>
      <name val="Arial CE"/>
      <charset val="238"/>
    </font>
    <font>
      <u/>
      <sz val="10"/>
      <name val="Arial CE"/>
      <charset val="238"/>
    </font>
    <font>
      <b/>
      <sz val="9"/>
      <color theme="1"/>
      <name val="Calibri"/>
      <family val="2"/>
      <charset val="238"/>
      <scheme val="minor"/>
    </font>
  </fonts>
  <fills count="6">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36">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10"/>
      </left>
      <right style="thin">
        <color indexed="64"/>
      </right>
      <top style="thin">
        <color indexed="10"/>
      </top>
      <bottom style="thin">
        <color indexed="64"/>
      </bottom>
      <diagonal/>
    </border>
    <border>
      <left/>
      <right/>
      <top style="thin">
        <color indexed="64"/>
      </top>
      <bottom style="thin">
        <color indexed="64"/>
      </bottom>
      <diagonal/>
    </border>
  </borders>
  <cellStyleXfs count="9">
    <xf numFmtId="0" fontId="0" fillId="0" borderId="0"/>
    <xf numFmtId="0" fontId="1" fillId="0" borderId="0" applyBorder="0">
      <alignment shrinkToFit="1"/>
    </xf>
    <xf numFmtId="0" fontId="25" fillId="0" borderId="0"/>
    <xf numFmtId="170" fontId="1" fillId="0" borderId="0" applyFont="0" applyFill="0" applyBorder="0" applyAlignment="0" applyProtection="0"/>
    <xf numFmtId="0" fontId="1" fillId="0" borderId="0"/>
    <xf numFmtId="0" fontId="37" fillId="0" borderId="0"/>
    <xf numFmtId="0" fontId="25" fillId="0" borderId="0"/>
    <xf numFmtId="0" fontId="25" fillId="0" borderId="0"/>
    <xf numFmtId="0" fontId="25" fillId="0" borderId="0"/>
  </cellStyleXfs>
  <cellXfs count="438">
    <xf numFmtId="0" fontId="0" fillId="0" borderId="0" xfId="0"/>
    <xf numFmtId="164" fontId="0" fillId="0" borderId="0" xfId="0" applyNumberFormat="1"/>
    <xf numFmtId="0" fontId="2" fillId="0" borderId="0" xfId="0" applyFont="1"/>
    <xf numFmtId="0" fontId="0" fillId="0" borderId="0" xfId="0" applyAlignment="1">
      <alignment horizontal="left" vertical="top"/>
    </xf>
    <xf numFmtId="164" fontId="0" fillId="0" borderId="0" xfId="0" applyNumberFormat="1" applyAlignment="1">
      <alignment horizontal="left" vertical="top"/>
    </xf>
    <xf numFmtId="164" fontId="2" fillId="0" borderId="0" xfId="0" applyNumberFormat="1" applyFont="1"/>
    <xf numFmtId="0" fontId="0" fillId="0" borderId="0" xfId="0" applyAlignment="1">
      <alignment vertical="top" wrapText="1"/>
    </xf>
    <xf numFmtId="164" fontId="0" fillId="0" borderId="0" xfId="0" applyNumberFormat="1" applyAlignment="1">
      <alignment vertical="top" wrapText="1"/>
    </xf>
    <xf numFmtId="0" fontId="2" fillId="0" borderId="0" xfId="0" applyFont="1" applyProtection="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0" xfId="0" applyAlignment="1" applyProtection="1">
      <alignment vertical="top" wrapText="1"/>
      <protection locked="0"/>
    </xf>
    <xf numFmtId="0" fontId="6" fillId="0" borderId="0" xfId="0" applyFont="1"/>
    <xf numFmtId="0" fontId="0" fillId="0" borderId="0" xfId="0" applyBorder="1"/>
    <xf numFmtId="0" fontId="0" fillId="0" borderId="0" xfId="0" applyBorder="1" applyProtection="1">
      <protection locked="0"/>
    </xf>
    <xf numFmtId="0" fontId="0" fillId="0" borderId="3" xfId="0" applyBorder="1" applyProtection="1">
      <protection locked="0"/>
    </xf>
    <xf numFmtId="0" fontId="2" fillId="0" borderId="3" xfId="0" applyFont="1" applyBorder="1" applyAlignment="1" applyProtection="1">
      <protection locked="0"/>
    </xf>
    <xf numFmtId="0" fontId="6" fillId="0" borderId="0" xfId="0" applyFont="1" applyProtection="1">
      <protection locked="0"/>
    </xf>
    <xf numFmtId="49" fontId="2" fillId="0" borderId="0" xfId="0" applyNumberFormat="1" applyFont="1" applyFill="1" applyAlignment="1" applyProtection="1">
      <alignment horizontal="right" vertical="top"/>
      <protection locked="0"/>
    </xf>
    <xf numFmtId="0" fontId="2" fillId="0" borderId="0" xfId="0" applyFont="1" applyFill="1" applyProtection="1">
      <protection locked="0"/>
    </xf>
    <xf numFmtId="164" fontId="0" fillId="0" borderId="0" xfId="0" applyNumberFormat="1" applyFill="1" applyProtection="1">
      <protection locked="0"/>
    </xf>
    <xf numFmtId="164" fontId="2" fillId="0" borderId="0" xfId="0" applyNumberFormat="1" applyFont="1" applyFill="1"/>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49" fontId="8" fillId="0" borderId="0" xfId="0" applyNumberFormat="1" applyFont="1" applyAlignment="1" applyProtection="1">
      <alignment horizontal="right" vertical="top"/>
      <protection locked="0"/>
    </xf>
    <xf numFmtId="165" fontId="9" fillId="0" borderId="0" xfId="0" applyNumberFormat="1" applyFont="1" applyAlignment="1" applyProtection="1">
      <alignment horizontal="right" vertical="top"/>
      <protection locked="0"/>
    </xf>
    <xf numFmtId="49" fontId="9" fillId="0" borderId="0" xfId="0" applyNumberFormat="1" applyFont="1" applyAlignment="1" applyProtection="1">
      <alignment horizontal="right" vertical="top"/>
      <protection locked="0"/>
    </xf>
    <xf numFmtId="49" fontId="9" fillId="0" borderId="0" xfId="0" applyNumberFormat="1" applyFont="1" applyBorder="1" applyAlignment="1" applyProtection="1">
      <alignment horizontal="right" vertical="top"/>
      <protection locked="0"/>
    </xf>
    <xf numFmtId="49" fontId="9" fillId="0" borderId="3" xfId="0" applyNumberFormat="1" applyFont="1" applyBorder="1" applyAlignment="1" applyProtection="1">
      <alignment horizontal="right" vertical="top"/>
      <protection locked="0"/>
    </xf>
    <xf numFmtId="0" fontId="9" fillId="0" borderId="0" xfId="0" applyFont="1" applyProtection="1">
      <protection locked="0"/>
    </xf>
    <xf numFmtId="0" fontId="2" fillId="0" borderId="0" xfId="0" applyFont="1" applyBorder="1" applyAlignment="1" applyProtection="1">
      <protection locked="0"/>
    </xf>
    <xf numFmtId="0" fontId="6" fillId="0" borderId="0" xfId="0" applyFont="1" applyBorder="1" applyAlignment="1" applyProtection="1">
      <protection locked="0"/>
    </xf>
    <xf numFmtId="0" fontId="6" fillId="0" borderId="3" xfId="0" applyFont="1" applyBorder="1" applyProtection="1">
      <protection locked="0"/>
    </xf>
    <xf numFmtId="0" fontId="6" fillId="0" borderId="3" xfId="0" applyFont="1" applyBorder="1" applyAlignment="1" applyProtection="1">
      <protection locked="0"/>
    </xf>
    <xf numFmtId="49" fontId="2" fillId="2" borderId="0" xfId="0" applyNumberFormat="1" applyFont="1" applyFill="1" applyAlignment="1" applyProtection="1">
      <alignment horizontal="right" vertical="top"/>
      <protection locked="0"/>
    </xf>
    <xf numFmtId="0" fontId="2" fillId="2" borderId="0" xfId="0" applyFont="1" applyFill="1" applyProtection="1">
      <protection locked="0"/>
    </xf>
    <xf numFmtId="0" fontId="2" fillId="0" borderId="0" xfId="0" applyFont="1" applyFill="1"/>
    <xf numFmtId="49" fontId="2" fillId="0" borderId="0" xfId="0" applyNumberFormat="1" applyFont="1" applyAlignment="1" applyProtection="1">
      <alignment horizontal="right" vertical="top"/>
      <protection locked="0"/>
    </xf>
    <xf numFmtId="16" fontId="2" fillId="0" borderId="0" xfId="0" applyNumberFormat="1" applyFont="1" applyProtection="1">
      <protection locked="0"/>
    </xf>
    <xf numFmtId="164" fontId="0" fillId="0" borderId="0" xfId="0" applyNumberFormat="1" applyFill="1"/>
    <xf numFmtId="0" fontId="0" fillId="0" borderId="0" xfId="0" applyFill="1"/>
    <xf numFmtId="164" fontId="0" fillId="0" borderId="0" xfId="0" applyNumberFormat="1" applyBorder="1"/>
    <xf numFmtId="166" fontId="7" fillId="0" borderId="0" xfId="0" applyNumberFormat="1" applyFont="1"/>
    <xf numFmtId="166" fontId="2" fillId="0" borderId="0" xfId="0" applyNumberFormat="1" applyFont="1" applyBorder="1"/>
    <xf numFmtId="166" fontId="7" fillId="0" borderId="3" xfId="0" applyNumberFormat="1" applyFont="1" applyBorder="1"/>
    <xf numFmtId="166" fontId="0" fillId="0" borderId="0" xfId="0" applyNumberFormat="1"/>
    <xf numFmtId="166" fontId="2" fillId="2" borderId="0" xfId="0" applyNumberFormat="1" applyFont="1" applyFill="1"/>
    <xf numFmtId="166" fontId="2" fillId="0" borderId="0" xfId="0" applyNumberFormat="1" applyFont="1"/>
    <xf numFmtId="166" fontId="2" fillId="0" borderId="0" xfId="0" applyNumberFormat="1" applyFont="1" applyFill="1"/>
    <xf numFmtId="166" fontId="2" fillId="0" borderId="0" xfId="0" applyNumberFormat="1" applyFont="1" applyAlignment="1">
      <alignment horizontal="left" vertical="top" wrapText="1"/>
    </xf>
    <xf numFmtId="166" fontId="2" fillId="0" borderId="0" xfId="0" applyNumberFormat="1" applyFont="1" applyAlignment="1">
      <alignment horizontal="justify" vertical="top" wrapText="1"/>
    </xf>
    <xf numFmtId="166" fontId="7" fillId="0" borderId="3" xfId="0" applyNumberFormat="1" applyFont="1" applyFill="1" applyBorder="1"/>
    <xf numFmtId="166" fontId="7" fillId="0" borderId="0" xfId="0" applyNumberFormat="1" applyFont="1" applyBorder="1"/>
    <xf numFmtId="166" fontId="6" fillId="0" borderId="3" xfId="0" applyNumberFormat="1" applyFont="1" applyBorder="1" applyProtection="1">
      <protection locked="0"/>
    </xf>
    <xf numFmtId="166" fontId="6" fillId="0" borderId="0" xfId="0" applyNumberFormat="1" applyFont="1" applyProtection="1">
      <protection locked="0"/>
    </xf>
    <xf numFmtId="167" fontId="7" fillId="0" borderId="0" xfId="0" applyNumberFormat="1" applyFont="1"/>
    <xf numFmtId="167" fontId="2" fillId="0" borderId="0" xfId="0" applyNumberFormat="1" applyFont="1" applyAlignment="1">
      <alignment horizontal="left" vertical="top" wrapText="1"/>
    </xf>
    <xf numFmtId="0" fontId="2" fillId="0" borderId="0" xfId="0" applyFont="1" applyAlignment="1">
      <alignment horizontal="justify" vertical="top" wrapText="1"/>
    </xf>
    <xf numFmtId="49" fontId="16" fillId="0" borderId="0" xfId="0" applyNumberFormat="1" applyFont="1" applyAlignment="1" applyProtection="1">
      <alignment horizontal="right" vertical="top"/>
      <protection locked="0"/>
    </xf>
    <xf numFmtId="166" fontId="17" fillId="0" borderId="0" xfId="0" applyNumberFormat="1" applyFont="1" applyAlignment="1">
      <alignment horizontal="justify" vertical="top" wrapText="1"/>
    </xf>
    <xf numFmtId="0" fontId="18" fillId="0" borderId="0" xfId="0" applyFont="1" applyProtection="1">
      <protection locked="0"/>
    </xf>
    <xf numFmtId="166" fontId="17" fillId="0" borderId="0" xfId="0" applyNumberFormat="1" applyFont="1"/>
    <xf numFmtId="164" fontId="18" fillId="0" borderId="0" xfId="0" applyNumberFormat="1" applyFont="1"/>
    <xf numFmtId="0" fontId="18" fillId="0" borderId="0" xfId="0" applyFont="1"/>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164" fontId="6" fillId="0" borderId="0" xfId="0" applyNumberFormat="1" applyFont="1"/>
    <xf numFmtId="0" fontId="12" fillId="0" borderId="0" xfId="0" applyFont="1" applyAlignment="1" applyProtection="1">
      <alignment horizontal="left" wrapText="1"/>
      <protection locked="0"/>
    </xf>
    <xf numFmtId="0" fontId="0" fillId="0" borderId="0" xfId="0" applyAlignment="1" applyProtection="1">
      <alignment vertical="top"/>
      <protection locked="0"/>
    </xf>
    <xf numFmtId="164" fontId="10" fillId="0" borderId="0" xfId="0" applyNumberFormat="1" applyFont="1" applyAlignment="1"/>
    <xf numFmtId="167" fontId="7" fillId="0" borderId="0" xfId="0" applyNumberFormat="1" applyFont="1" applyAlignment="1">
      <alignment horizontal="justify" vertical="top" wrapText="1"/>
    </xf>
    <xf numFmtId="167" fontId="17" fillId="0" borderId="0" xfId="0" applyNumberFormat="1" applyFont="1"/>
    <xf numFmtId="165" fontId="9" fillId="0" borderId="0" xfId="0" applyNumberFormat="1" applyFont="1" applyFill="1" applyAlignment="1" applyProtection="1">
      <alignment horizontal="right" vertical="top"/>
      <protection locked="0"/>
    </xf>
    <xf numFmtId="0" fontId="0" fillId="0" borderId="0" xfId="0" applyFill="1" applyProtection="1">
      <protection locked="0"/>
    </xf>
    <xf numFmtId="167" fontId="2" fillId="0" borderId="0" xfId="0" applyNumberFormat="1" applyFont="1" applyFill="1" applyAlignment="1">
      <alignment horizontal="left" vertical="top" wrapText="1"/>
    </xf>
    <xf numFmtId="166" fontId="2" fillId="0" borderId="0" xfId="0" applyNumberFormat="1" applyFont="1" applyFill="1" applyAlignment="1">
      <alignment horizontal="justify" vertical="top" wrapText="1"/>
    </xf>
    <xf numFmtId="167" fontId="2" fillId="0" borderId="0" xfId="0" applyNumberFormat="1" applyFont="1"/>
    <xf numFmtId="49" fontId="2" fillId="0" borderId="0" xfId="0" applyNumberFormat="1" applyFont="1" applyFill="1" applyBorder="1" applyAlignment="1" applyProtection="1">
      <alignment horizontal="right" vertical="top"/>
      <protection locked="0"/>
    </xf>
    <xf numFmtId="0" fontId="2" fillId="0" borderId="0" xfId="0" applyFont="1" applyFill="1" applyBorder="1" applyProtection="1">
      <protection locked="0"/>
    </xf>
    <xf numFmtId="0" fontId="2" fillId="0" borderId="0" xfId="0" applyFont="1" applyFill="1" applyBorder="1" applyAlignment="1" applyProtection="1">
      <alignment wrapText="1"/>
      <protection locked="0"/>
    </xf>
    <xf numFmtId="167" fontId="2" fillId="0" borderId="0" xfId="0" applyNumberFormat="1" applyFont="1" applyFill="1" applyBorder="1"/>
    <xf numFmtId="49" fontId="19" fillId="0" borderId="0" xfId="0" applyNumberFormat="1" applyFont="1" applyAlignment="1" applyProtection="1">
      <alignment horizontal="right" vertical="top"/>
      <protection locked="0"/>
    </xf>
    <xf numFmtId="0" fontId="20" fillId="0" borderId="0" xfId="0" applyFont="1" applyProtection="1">
      <protection locked="0"/>
    </xf>
    <xf numFmtId="166" fontId="21" fillId="0" borderId="0" xfId="0" applyNumberFormat="1" applyFont="1"/>
    <xf numFmtId="164" fontId="20" fillId="0" borderId="0" xfId="0" applyNumberFormat="1" applyFont="1"/>
    <xf numFmtId="0" fontId="20" fillId="0" borderId="0" xfId="0" applyFont="1"/>
    <xf numFmtId="167" fontId="2" fillId="0" borderId="0" xfId="0" applyNumberFormat="1" applyFont="1" applyFill="1"/>
    <xf numFmtId="167" fontId="2" fillId="0" borderId="0" xfId="0" applyNumberFormat="1" applyFont="1" applyAlignment="1">
      <alignment horizontal="justify" vertical="top" wrapText="1"/>
    </xf>
    <xf numFmtId="0" fontId="18" fillId="0" borderId="0" xfId="0" applyFont="1" applyAlignment="1" applyProtection="1">
      <alignment horizontal="left" vertical="top"/>
      <protection locked="0"/>
    </xf>
    <xf numFmtId="164" fontId="18" fillId="0" borderId="0" xfId="0" applyNumberFormat="1" applyFont="1" applyAlignment="1">
      <alignment horizontal="left" vertical="top"/>
    </xf>
    <xf numFmtId="0" fontId="18" fillId="0" borderId="0" xfId="0" applyFont="1" applyAlignment="1">
      <alignment horizontal="left" vertical="top"/>
    </xf>
    <xf numFmtId="167" fontId="0" fillId="0" borderId="0" xfId="0" applyNumberFormat="1"/>
    <xf numFmtId="0" fontId="14" fillId="0" borderId="0" xfId="0" applyFont="1" applyAlignment="1" applyProtection="1">
      <alignment horizontal="left" wrapText="1"/>
      <protection locked="0"/>
    </xf>
    <xf numFmtId="49" fontId="9" fillId="0" borderId="0" xfId="0" applyNumberFormat="1" applyFont="1" applyFill="1" applyAlignment="1" applyProtection="1">
      <alignment horizontal="right" vertical="top"/>
      <protection locked="0"/>
    </xf>
    <xf numFmtId="166" fontId="7" fillId="0" borderId="0" xfId="0" applyNumberFormat="1" applyFont="1" applyFill="1"/>
    <xf numFmtId="0" fontId="2" fillId="0" borderId="0" xfId="0" applyFont="1" applyFill="1" applyAlignment="1" applyProtection="1">
      <protection locked="0"/>
    </xf>
    <xf numFmtId="166" fontId="2" fillId="0" borderId="0" xfId="0" applyNumberFormat="1" applyFont="1" applyFill="1" applyAlignment="1"/>
    <xf numFmtId="164" fontId="2" fillId="0" borderId="0" xfId="0" applyNumberFormat="1" applyFont="1" applyAlignment="1"/>
    <xf numFmtId="0" fontId="2" fillId="0" borderId="0" xfId="0" applyFont="1" applyAlignment="1"/>
    <xf numFmtId="166" fontId="0" fillId="0" borderId="0" xfId="0" applyNumberFormat="1" applyFill="1"/>
    <xf numFmtId="4" fontId="0" fillId="0" borderId="0" xfId="0" applyNumberFormat="1"/>
    <xf numFmtId="0" fontId="0" fillId="0" borderId="0" xfId="0" applyAlignment="1">
      <alignment wrapText="1"/>
    </xf>
    <xf numFmtId="0" fontId="0" fillId="0" borderId="0" xfId="0" applyAlignment="1">
      <alignment horizontal="left" vertical="top" wrapText="1"/>
    </xf>
    <xf numFmtId="49" fontId="0" fillId="0" borderId="0" xfId="0" applyNumberFormat="1" applyAlignment="1">
      <alignment horizontal="center" vertical="top"/>
    </xf>
    <xf numFmtId="0" fontId="0" fillId="0" borderId="0" xfId="0"/>
    <xf numFmtId="0" fontId="25" fillId="0" borderId="0" xfId="0" applyFont="1" applyFill="1" applyBorder="1"/>
    <xf numFmtId="4" fontId="0" fillId="0" borderId="5" xfId="0" applyNumberFormat="1" applyFill="1" applyBorder="1"/>
    <xf numFmtId="49" fontId="0" fillId="0" borderId="5" xfId="0" applyNumberFormat="1" applyFill="1" applyBorder="1" applyAlignment="1">
      <alignment vertical="top"/>
    </xf>
    <xf numFmtId="49" fontId="0" fillId="0" borderId="5" xfId="0" applyNumberFormat="1" applyFont="1" applyFill="1" applyBorder="1" applyAlignment="1">
      <alignment vertical="top"/>
    </xf>
    <xf numFmtId="49" fontId="27" fillId="0" borderId="5" xfId="0" applyNumberFormat="1" applyFont="1" applyFill="1" applyBorder="1" applyAlignment="1">
      <alignment vertical="top"/>
    </xf>
    <xf numFmtId="0" fontId="0" fillId="0" borderId="0" xfId="0" applyFill="1"/>
    <xf numFmtId="49" fontId="0" fillId="0" borderId="5" xfId="0" applyNumberFormat="1" applyFill="1" applyBorder="1" applyAlignment="1">
      <alignment horizontal="justify" vertical="justify" wrapText="1"/>
    </xf>
    <xf numFmtId="49" fontId="27" fillId="0" borderId="5" xfId="0" applyNumberFormat="1" applyFont="1" applyFill="1" applyBorder="1" applyAlignment="1">
      <alignment horizontal="justify" vertical="justify" wrapText="1"/>
    </xf>
    <xf numFmtId="49" fontId="0" fillId="0" borderId="5" xfId="0" applyNumberFormat="1" applyFont="1" applyFill="1" applyBorder="1" applyAlignment="1">
      <alignment horizontal="justify" vertical="justify" wrapText="1"/>
    </xf>
    <xf numFmtId="49" fontId="0" fillId="0" borderId="5" xfId="0" applyNumberFormat="1" applyFill="1" applyBorder="1" applyAlignment="1">
      <alignment horizontal="justify" vertical="top" wrapText="1"/>
    </xf>
    <xf numFmtId="4" fontId="23" fillId="0" borderId="6" xfId="0" applyNumberFormat="1" applyFont="1" applyFill="1" applyBorder="1"/>
    <xf numFmtId="49" fontId="0" fillId="0" borderId="30" xfId="0" applyNumberFormat="1" applyFill="1" applyBorder="1" applyAlignment="1">
      <alignment vertical="top"/>
    </xf>
    <xf numFmtId="49" fontId="0" fillId="0" borderId="30" xfId="0" applyNumberFormat="1" applyFill="1" applyBorder="1" applyAlignment="1">
      <alignment horizontal="justify" vertical="justify" wrapText="1"/>
    </xf>
    <xf numFmtId="0" fontId="0" fillId="0" borderId="30" xfId="0" applyFill="1" applyBorder="1"/>
    <xf numFmtId="4" fontId="0" fillId="0" borderId="30" xfId="0" applyNumberFormat="1" applyFill="1" applyBorder="1"/>
    <xf numFmtId="0" fontId="0" fillId="0" borderId="5" xfId="0" applyFill="1" applyBorder="1"/>
    <xf numFmtId="4" fontId="27" fillId="0" borderId="5" xfId="0" applyNumberFormat="1" applyFont="1" applyFill="1" applyBorder="1"/>
    <xf numFmtId="4" fontId="1" fillId="0" borderId="5" xfId="0" applyNumberFormat="1" applyFont="1" applyFill="1" applyBorder="1"/>
    <xf numFmtId="4" fontId="0" fillId="0" borderId="0" xfId="0" applyNumberFormat="1" applyFill="1" applyBorder="1"/>
    <xf numFmtId="4" fontId="5" fillId="0" borderId="6" xfId="0" applyNumberFormat="1" applyFont="1" applyFill="1" applyBorder="1"/>
    <xf numFmtId="4" fontId="0" fillId="0" borderId="6" xfId="0" applyNumberFormat="1" applyFill="1" applyBorder="1"/>
    <xf numFmtId="0" fontId="6" fillId="0" borderId="5" xfId="0" applyFont="1" applyFill="1" applyBorder="1" applyAlignment="1" applyProtection="1">
      <alignment vertical="top" wrapText="1"/>
      <protection locked="0"/>
    </xf>
    <xf numFmtId="0" fontId="23" fillId="0" borderId="6" xfId="0" applyFont="1" applyFill="1" applyBorder="1"/>
    <xf numFmtId="49" fontId="4" fillId="0" borderId="5" xfId="0" applyNumberFormat="1" applyFont="1" applyFill="1" applyBorder="1" applyAlignment="1">
      <alignment vertical="top"/>
    </xf>
    <xf numFmtId="49" fontId="0" fillId="0" borderId="6" xfId="0" applyNumberFormat="1" applyFill="1" applyBorder="1" applyAlignment="1">
      <alignment vertical="top"/>
    </xf>
    <xf numFmtId="49" fontId="0" fillId="0" borderId="0" xfId="0" applyNumberFormat="1" applyFill="1" applyBorder="1" applyAlignment="1">
      <alignment vertical="top"/>
    </xf>
    <xf numFmtId="49" fontId="4" fillId="0" borderId="24" xfId="0" applyNumberFormat="1" applyFont="1" applyFill="1" applyBorder="1" applyAlignment="1">
      <alignment vertical="top"/>
    </xf>
    <xf numFmtId="49" fontId="23" fillId="0" borderId="6" xfId="0" applyNumberFormat="1" applyFont="1" applyFill="1" applyBorder="1" applyAlignment="1">
      <alignment vertical="top"/>
    </xf>
    <xf numFmtId="49" fontId="23" fillId="0" borderId="0" xfId="0" applyNumberFormat="1" applyFont="1" applyFill="1" applyBorder="1" applyAlignment="1">
      <alignment vertical="top"/>
    </xf>
    <xf numFmtId="49" fontId="5" fillId="0" borderId="31" xfId="0" applyNumberFormat="1" applyFont="1" applyFill="1" applyBorder="1" applyAlignment="1">
      <alignment vertical="top"/>
    </xf>
    <xf numFmtId="49" fontId="23" fillId="0" borderId="5" xfId="0" applyNumberFormat="1" applyFont="1" applyFill="1" applyBorder="1" applyAlignment="1">
      <alignment vertical="top"/>
    </xf>
    <xf numFmtId="49" fontId="5" fillId="0" borderId="6" xfId="0" applyNumberFormat="1" applyFont="1" applyFill="1" applyBorder="1" applyAlignment="1">
      <alignment vertical="top"/>
    </xf>
    <xf numFmtId="0" fontId="0" fillId="0" borderId="12" xfId="0" applyFill="1" applyBorder="1"/>
    <xf numFmtId="0" fontId="0" fillId="0" borderId="0" xfId="0" applyFill="1" applyBorder="1"/>
    <xf numFmtId="0" fontId="0" fillId="0" borderId="5" xfId="0" applyFill="1" applyBorder="1" applyAlignment="1" applyProtection="1">
      <protection locked="0"/>
    </xf>
    <xf numFmtId="49" fontId="0" fillId="0" borderId="5" xfId="0" applyNumberFormat="1" applyFill="1" applyBorder="1" applyAlignment="1">
      <alignment horizontal="left" vertical="top" wrapText="1"/>
    </xf>
    <xf numFmtId="0" fontId="6" fillId="0" borderId="30" xfId="0" applyFont="1" applyFill="1" applyBorder="1" applyAlignment="1" applyProtection="1">
      <alignment vertical="top" wrapText="1"/>
      <protection locked="0"/>
    </xf>
    <xf numFmtId="49" fontId="0" fillId="0" borderId="5" xfId="0" applyNumberFormat="1" applyFont="1" applyFill="1" applyBorder="1" applyAlignment="1">
      <alignment horizontal="justify" vertical="top" wrapText="1"/>
    </xf>
    <xf numFmtId="49" fontId="0" fillId="0" borderId="0" xfId="0" applyNumberFormat="1" applyFill="1" applyBorder="1" applyAlignment="1">
      <alignment horizontal="justify" vertical="top" wrapText="1"/>
    </xf>
    <xf numFmtId="4" fontId="0" fillId="0" borderId="5" xfId="0" applyNumberFormat="1" applyFill="1" applyBorder="1" applyAlignment="1">
      <alignment horizontal="right"/>
    </xf>
    <xf numFmtId="0" fontId="23" fillId="0" borderId="6" xfId="0" applyFont="1" applyFill="1" applyBorder="1" applyAlignment="1">
      <alignment wrapText="1"/>
    </xf>
    <xf numFmtId="0" fontId="0" fillId="0" borderId="5" xfId="0" applyFill="1" applyBorder="1" applyAlignment="1">
      <alignment horizontal="justify" vertical="justify" wrapText="1"/>
    </xf>
    <xf numFmtId="49" fontId="5" fillId="0" borderId="5" xfId="0" applyNumberFormat="1" applyFont="1" applyFill="1" applyBorder="1" applyAlignment="1">
      <alignment vertical="top"/>
    </xf>
    <xf numFmtId="49" fontId="5" fillId="0" borderId="5" xfId="0" applyNumberFormat="1" applyFont="1" applyFill="1" applyBorder="1" applyAlignment="1">
      <alignment horizontal="justify" vertical="justify" wrapText="1"/>
    </xf>
    <xf numFmtId="4" fontId="4" fillId="0" borderId="5" xfId="0" applyNumberFormat="1" applyFont="1" applyFill="1" applyBorder="1"/>
    <xf numFmtId="0" fontId="4" fillId="0" borderId="0" xfId="0" applyFont="1" applyFill="1"/>
    <xf numFmtId="0" fontId="4" fillId="0" borderId="0" xfId="0" applyFont="1" applyFill="1" applyBorder="1"/>
    <xf numFmtId="49" fontId="23" fillId="0" borderId="5" xfId="0" applyNumberFormat="1" applyFont="1" applyFill="1" applyBorder="1" applyAlignment="1">
      <alignment horizontal="justify" vertical="justify" wrapText="1"/>
    </xf>
    <xf numFmtId="0" fontId="25" fillId="0" borderId="0" xfId="0" applyFont="1" applyFill="1" applyAlignment="1">
      <alignment wrapText="1"/>
    </xf>
    <xf numFmtId="49" fontId="0" fillId="0" borderId="5" xfId="0" applyNumberFormat="1" applyFill="1" applyBorder="1" applyAlignment="1">
      <alignment horizontal="justify" vertical="justify"/>
    </xf>
    <xf numFmtId="49" fontId="23" fillId="0" borderId="6" xfId="0" applyNumberFormat="1" applyFont="1" applyFill="1" applyBorder="1" applyAlignment="1">
      <alignment horizontal="justify" vertical="justify" wrapText="1"/>
    </xf>
    <xf numFmtId="49" fontId="0" fillId="0" borderId="0" xfId="0" applyNumberFormat="1" applyFill="1" applyBorder="1" applyAlignment="1">
      <alignment horizontal="justify" vertical="justify" wrapText="1"/>
    </xf>
    <xf numFmtId="49" fontId="4" fillId="0" borderId="22" xfId="0" applyNumberFormat="1" applyFont="1" applyFill="1" applyBorder="1" applyAlignment="1">
      <alignment vertical="top"/>
    </xf>
    <xf numFmtId="49" fontId="5" fillId="0" borderId="6" xfId="0" applyNumberFormat="1" applyFont="1" applyFill="1" applyBorder="1" applyAlignment="1">
      <alignment horizontal="justify" vertical="justify" wrapText="1"/>
    </xf>
    <xf numFmtId="4" fontId="4" fillId="0" borderId="6" xfId="0" applyNumberFormat="1" applyFont="1" applyFill="1" applyBorder="1"/>
    <xf numFmtId="4" fontId="4" fillId="0" borderId="23" xfId="0" applyNumberFormat="1" applyFont="1" applyFill="1" applyBorder="1"/>
    <xf numFmtId="49" fontId="23" fillId="0" borderId="6" xfId="0" applyNumberFormat="1" applyFont="1" applyFill="1" applyBorder="1" applyAlignment="1">
      <alignment horizontal="left" vertical="top" wrapText="1"/>
    </xf>
    <xf numFmtId="0" fontId="23" fillId="0" borderId="0" xfId="0" applyFont="1" applyFill="1"/>
    <xf numFmtId="0" fontId="23" fillId="0" borderId="0" xfId="0" applyFont="1" applyFill="1" applyBorder="1"/>
    <xf numFmtId="49" fontId="23" fillId="0" borderId="0" xfId="0" applyNumberFormat="1" applyFont="1" applyFill="1" applyBorder="1" applyAlignment="1">
      <alignment horizontal="justify" vertical="justify" wrapText="1"/>
    </xf>
    <xf numFmtId="4" fontId="23" fillId="0" borderId="0" xfId="0" applyNumberFormat="1" applyFont="1" applyFill="1" applyBorder="1"/>
    <xf numFmtId="49" fontId="5" fillId="0" borderId="19" xfId="0" applyNumberFormat="1" applyFont="1" applyFill="1" applyBorder="1" applyAlignment="1">
      <alignment vertical="top"/>
    </xf>
    <xf numFmtId="49" fontId="5" fillId="0" borderId="20" xfId="0" applyNumberFormat="1" applyFont="1" applyFill="1" applyBorder="1" applyAlignment="1">
      <alignment vertical="top"/>
    </xf>
    <xf numFmtId="49" fontId="5" fillId="0" borderId="20" xfId="0" applyNumberFormat="1" applyFont="1" applyFill="1" applyBorder="1" applyAlignment="1">
      <alignment horizontal="left" vertical="top" wrapText="1"/>
    </xf>
    <xf numFmtId="4" fontId="5" fillId="0" borderId="20" xfId="0" applyNumberFormat="1" applyFont="1" applyFill="1" applyBorder="1"/>
    <xf numFmtId="4" fontId="5" fillId="0" borderId="21" xfId="0" applyNumberFormat="1" applyFont="1" applyFill="1" applyBorder="1"/>
    <xf numFmtId="0" fontId="5" fillId="0" borderId="0" xfId="0" applyFont="1" applyFill="1"/>
    <xf numFmtId="0" fontId="5" fillId="0" borderId="0" xfId="0" applyFont="1" applyFill="1" applyBorder="1"/>
    <xf numFmtId="4" fontId="23" fillId="0" borderId="5" xfId="0" applyNumberFormat="1" applyFont="1" applyFill="1" applyBorder="1"/>
    <xf numFmtId="0" fontId="1" fillId="0" borderId="0" xfId="0" applyFont="1" applyFill="1"/>
    <xf numFmtId="0" fontId="1" fillId="0" borderId="0" xfId="0" applyFont="1" applyFill="1" applyBorder="1"/>
    <xf numFmtId="0" fontId="27" fillId="0" borderId="0" xfId="0" applyFont="1" applyFill="1"/>
    <xf numFmtId="0" fontId="27" fillId="0" borderId="0" xfId="0" applyFont="1" applyFill="1" applyBorder="1"/>
    <xf numFmtId="49" fontId="23" fillId="0" borderId="6" xfId="0" applyNumberFormat="1" applyFont="1" applyFill="1" applyBorder="1" applyAlignment="1">
      <alignment vertical="top" wrapText="1"/>
    </xf>
    <xf numFmtId="4" fontId="2" fillId="0" borderId="6" xfId="0" applyNumberFormat="1" applyFont="1" applyFill="1" applyBorder="1"/>
    <xf numFmtId="49" fontId="0" fillId="0" borderId="30" xfId="0" applyNumberFormat="1" applyFill="1" applyBorder="1" applyAlignment="1">
      <alignment horizontal="justify" vertical="top" wrapText="1"/>
    </xf>
    <xf numFmtId="4" fontId="0" fillId="0" borderId="0" xfId="0" applyNumberFormat="1" applyFill="1" applyBorder="1" applyAlignment="1">
      <alignment horizontal="right"/>
    </xf>
    <xf numFmtId="49" fontId="23" fillId="0" borderId="6" xfId="0" applyNumberFormat="1" applyFont="1" applyFill="1" applyBorder="1" applyAlignment="1">
      <alignment wrapText="1"/>
    </xf>
    <xf numFmtId="0" fontId="5" fillId="0" borderId="24" xfId="0" applyFont="1" applyFill="1" applyBorder="1"/>
    <xf numFmtId="4" fontId="0" fillId="0" borderId="5" xfId="0" applyNumberFormat="1" applyFill="1" applyBorder="1" applyAlignment="1">
      <alignment vertical="top"/>
    </xf>
    <xf numFmtId="0" fontId="0" fillId="0" borderId="0" xfId="0" applyFill="1" applyBorder="1" applyAlignment="1">
      <alignment horizontal="centerContinuous"/>
    </xf>
    <xf numFmtId="0" fontId="26" fillId="0" borderId="0" xfId="0" applyFont="1" applyFill="1" applyBorder="1" applyAlignment="1">
      <alignment horizontal="centerContinuous" wrapText="1"/>
    </xf>
    <xf numFmtId="0" fontId="24" fillId="0" borderId="0" xfId="0" applyFont="1" applyFill="1" applyBorder="1" applyAlignment="1">
      <alignment horizontal="centerContinuous"/>
    </xf>
    <xf numFmtId="0" fontId="0" fillId="0" borderId="15" xfId="0" applyFill="1" applyBorder="1"/>
    <xf numFmtId="0" fontId="0" fillId="0" borderId="17" xfId="0" applyFill="1" applyBorder="1" applyAlignment="1">
      <alignment wrapText="1"/>
    </xf>
    <xf numFmtId="0" fontId="0" fillId="0" borderId="17" xfId="0" applyFill="1" applyBorder="1"/>
    <xf numFmtId="0" fontId="0" fillId="0" borderId="18" xfId="0" applyFill="1" applyBorder="1"/>
    <xf numFmtId="4" fontId="0" fillId="0" borderId="7" xfId="0" applyNumberFormat="1" applyFill="1" applyBorder="1"/>
    <xf numFmtId="0" fontId="0" fillId="0" borderId="16" xfId="0" applyFill="1" applyBorder="1"/>
    <xf numFmtId="0" fontId="0" fillId="0" borderId="0" xfId="0" applyFill="1" applyBorder="1" applyAlignment="1">
      <alignment wrapText="1"/>
    </xf>
    <xf numFmtId="0" fontId="0" fillId="0" borderId="13" xfId="0" applyFill="1" applyBorder="1"/>
    <xf numFmtId="4" fontId="0" fillId="0" borderId="8" xfId="0" applyNumberFormat="1" applyFill="1" applyBorder="1"/>
    <xf numFmtId="49" fontId="0" fillId="0" borderId="0" xfId="0" applyNumberFormat="1" applyFill="1" applyBorder="1" applyAlignment="1">
      <alignment wrapText="1"/>
    </xf>
    <xf numFmtId="165" fontId="0" fillId="0" borderId="16" xfId="0" applyNumberFormat="1" applyFill="1" applyBorder="1" applyAlignment="1">
      <alignment horizontal="left"/>
    </xf>
    <xf numFmtId="0" fontId="5" fillId="0" borderId="9" xfId="0" applyFont="1" applyFill="1" applyBorder="1"/>
    <xf numFmtId="0" fontId="27" fillId="0" borderId="10" xfId="0" applyFont="1" applyFill="1" applyBorder="1" applyAlignment="1">
      <alignment wrapText="1"/>
    </xf>
    <xf numFmtId="0" fontId="27" fillId="0" borderId="10" xfId="0" applyFont="1" applyFill="1" applyBorder="1"/>
    <xf numFmtId="4" fontId="27" fillId="0" borderId="11" xfId="0" applyNumberFormat="1" applyFont="1" applyFill="1" applyBorder="1"/>
    <xf numFmtId="0" fontId="5" fillId="0" borderId="27" xfId="0" applyFont="1" applyFill="1" applyBorder="1"/>
    <xf numFmtId="0" fontId="27" fillId="0" borderId="28" xfId="0" applyFont="1" applyFill="1" applyBorder="1" applyAlignment="1">
      <alignment wrapText="1"/>
    </xf>
    <xf numFmtId="0" fontId="27" fillId="0" borderId="28" xfId="0" applyFont="1" applyFill="1" applyBorder="1"/>
    <xf numFmtId="4" fontId="27" fillId="0" borderId="29" xfId="0" applyNumberFormat="1" applyFont="1" applyFill="1" applyBorder="1"/>
    <xf numFmtId="0" fontId="26" fillId="0" borderId="25" xfId="0" applyFont="1" applyFill="1" applyBorder="1"/>
    <xf numFmtId="0" fontId="27" fillId="0" borderId="14" xfId="0" applyFont="1" applyFill="1" applyBorder="1" applyAlignment="1" applyProtection="1">
      <alignment wrapText="1"/>
      <protection hidden="1"/>
    </xf>
    <xf numFmtId="0" fontId="27" fillId="0" borderId="14" xfId="0" applyFont="1" applyFill="1" applyBorder="1"/>
    <xf numFmtId="4" fontId="27" fillId="0" borderId="26" xfId="0" applyNumberFormat="1" applyFont="1" applyFill="1" applyBorder="1"/>
    <xf numFmtId="0" fontId="0" fillId="0" borderId="0" xfId="0" applyFill="1" applyAlignment="1">
      <alignment wrapText="1"/>
    </xf>
    <xf numFmtId="49" fontId="28" fillId="0" borderId="5" xfId="0" applyNumberFormat="1" applyFont="1" applyFill="1" applyBorder="1" applyAlignment="1">
      <alignment vertical="top"/>
    </xf>
    <xf numFmtId="4" fontId="0" fillId="0" borderId="0" xfId="0" applyNumberFormat="1" applyAlignment="1">
      <alignment horizontal="right" vertical="top" wrapText="1" indent="1"/>
    </xf>
    <xf numFmtId="168" fontId="0" fillId="0" borderId="0" xfId="0" applyNumberFormat="1" applyAlignment="1">
      <alignment horizontal="right" vertical="top"/>
    </xf>
    <xf numFmtId="168" fontId="0" fillId="0" borderId="0" xfId="0" applyNumberFormat="1" applyAlignment="1">
      <alignment horizontal="right" vertical="top" wrapText="1" indent="1"/>
    </xf>
    <xf numFmtId="0" fontId="0" fillId="0" borderId="0" xfId="0" applyAlignment="1">
      <alignment horizontal="center" vertical="top"/>
    </xf>
    <xf numFmtId="0" fontId="29" fillId="0" borderId="0" xfId="0" applyFont="1" applyAlignment="1">
      <alignment horizontal="center" vertical="top"/>
    </xf>
    <xf numFmtId="4" fontId="25" fillId="0" borderId="0" xfId="0" applyNumberFormat="1" applyFont="1" applyAlignment="1">
      <alignment horizontal="right" vertical="top" wrapText="1" indent="1"/>
    </xf>
    <xf numFmtId="168" fontId="25" fillId="0" borderId="0" xfId="0" applyNumberFormat="1" applyFont="1" applyAlignment="1">
      <alignment horizontal="right" vertical="top" wrapText="1" indent="1"/>
    </xf>
    <xf numFmtId="49" fontId="29" fillId="0" borderId="0" xfId="0" applyNumberFormat="1" applyFont="1" applyAlignment="1">
      <alignment horizontal="center" vertical="top"/>
    </xf>
    <xf numFmtId="0" fontId="29" fillId="0" borderId="0" xfId="0" applyFont="1" applyAlignment="1">
      <alignment horizontal="left" vertical="top" wrapText="1"/>
    </xf>
    <xf numFmtId="4" fontId="29" fillId="0" borderId="0" xfId="0" applyNumberFormat="1" applyFont="1" applyAlignment="1">
      <alignment horizontal="right" vertical="top" wrapText="1" indent="1"/>
    </xf>
    <xf numFmtId="168" fontId="29" fillId="0" borderId="0" xfId="0" applyNumberFormat="1" applyFont="1" applyAlignment="1">
      <alignment horizontal="right" vertical="top"/>
    </xf>
    <xf numFmtId="168" fontId="29" fillId="0" borderId="0" xfId="0" applyNumberFormat="1" applyFont="1" applyAlignment="1">
      <alignment horizontal="right" vertical="top" wrapText="1" indent="1"/>
    </xf>
    <xf numFmtId="49" fontId="32" fillId="3" borderId="32" xfId="0" applyNumberFormat="1" applyFont="1" applyFill="1" applyBorder="1" applyAlignment="1">
      <alignment horizontal="center" vertical="center" wrapText="1"/>
    </xf>
    <xf numFmtId="0" fontId="32" fillId="3" borderId="32" xfId="0" applyFont="1" applyFill="1" applyBorder="1" applyAlignment="1">
      <alignment horizontal="center" vertical="center" wrapText="1"/>
    </xf>
    <xf numFmtId="4" fontId="32" fillId="3" borderId="32" xfId="0" applyNumberFormat="1" applyFont="1" applyFill="1" applyBorder="1" applyAlignment="1">
      <alignment horizontal="center" vertical="center" wrapText="1"/>
    </xf>
    <xf numFmtId="168" fontId="32" fillId="3" borderId="33" xfId="0" applyNumberFormat="1" applyFont="1" applyFill="1" applyBorder="1" applyAlignment="1">
      <alignment horizontal="center" vertical="center" wrapText="1"/>
    </xf>
    <xf numFmtId="168" fontId="32" fillId="3" borderId="32" xfId="0" applyNumberFormat="1" applyFont="1" applyFill="1" applyBorder="1" applyAlignment="1">
      <alignment horizontal="center" vertical="center" wrapText="1"/>
    </xf>
    <xf numFmtId="0" fontId="32" fillId="0" borderId="0" xfId="0" applyFont="1" applyAlignment="1">
      <alignment horizontal="center" vertical="center" wrapText="1"/>
    </xf>
    <xf numFmtId="49" fontId="0" fillId="0" borderId="0" xfId="0" applyNumberFormat="1" applyFill="1" applyAlignment="1">
      <alignment horizontal="center" vertical="top"/>
    </xf>
    <xf numFmtId="0" fontId="0" fillId="0" borderId="0" xfId="0" applyFill="1" applyAlignment="1">
      <alignment horizontal="left" vertical="top" wrapText="1"/>
    </xf>
    <xf numFmtId="4" fontId="0" fillId="0" borderId="0" xfId="0" applyNumberFormat="1" applyFill="1" applyAlignment="1">
      <alignment horizontal="right" vertical="top" wrapText="1" indent="1"/>
    </xf>
    <xf numFmtId="168" fontId="0" fillId="0" borderId="0" xfId="0" applyNumberFormat="1" applyFill="1" applyAlignment="1">
      <alignment horizontal="right" vertical="top"/>
    </xf>
    <xf numFmtId="168" fontId="0" fillId="0" borderId="0" xfId="0" applyNumberFormat="1" applyFill="1" applyAlignment="1">
      <alignment horizontal="right" vertical="top" wrapText="1" indent="1"/>
    </xf>
    <xf numFmtId="0" fontId="0" fillId="0" borderId="0" xfId="0" applyFill="1" applyAlignment="1">
      <alignment horizontal="center" vertical="top"/>
    </xf>
    <xf numFmtId="0" fontId="30" fillId="0" borderId="0" xfId="0" applyFont="1" applyAlignment="1">
      <alignment horizontal="left" vertical="top" wrapText="1"/>
    </xf>
    <xf numFmtId="0" fontId="30" fillId="0" borderId="0" xfId="0" applyFont="1" applyFill="1" applyAlignment="1">
      <alignment horizontal="left" vertical="top" wrapText="1"/>
    </xf>
    <xf numFmtId="168" fontId="30" fillId="0" borderId="0" xfId="0" applyNumberFormat="1" applyFont="1" applyFill="1" applyAlignment="1">
      <alignment horizontal="right" vertical="top"/>
    </xf>
    <xf numFmtId="168" fontId="30" fillId="0" borderId="0" xfId="0" applyNumberFormat="1" applyFont="1" applyFill="1" applyAlignment="1">
      <alignment horizontal="right" vertical="top" wrapText="1" indent="1"/>
    </xf>
    <xf numFmtId="49" fontId="25" fillId="0" borderId="0" xfId="0" applyNumberFormat="1" applyFont="1" applyAlignment="1">
      <alignment horizontal="center" vertical="top"/>
    </xf>
    <xf numFmtId="0" fontId="25" fillId="0" borderId="0" xfId="0" applyFont="1" applyAlignment="1">
      <alignment horizontal="left" vertical="top" wrapText="1"/>
    </xf>
    <xf numFmtId="168" fontId="25" fillId="0" borderId="0" xfId="0" applyNumberFormat="1" applyFont="1" applyAlignment="1">
      <alignment horizontal="right" vertical="top"/>
    </xf>
    <xf numFmtId="0" fontId="25" fillId="0" borderId="0" xfId="0" applyFont="1" applyAlignment="1">
      <alignment horizontal="center" vertical="top"/>
    </xf>
    <xf numFmtId="0" fontId="33" fillId="0" borderId="0" xfId="0" applyFont="1" applyAlignment="1">
      <alignment horizontal="left" vertical="top" wrapText="1"/>
    </xf>
    <xf numFmtId="169" fontId="0" fillId="0" borderId="0" xfId="0" applyNumberFormat="1" applyAlignment="1">
      <alignment horizontal="left"/>
    </xf>
    <xf numFmtId="0" fontId="34" fillId="4" borderId="34" xfId="0" applyFont="1" applyFill="1" applyBorder="1" applyAlignment="1">
      <alignment wrapText="1"/>
    </xf>
    <xf numFmtId="4" fontId="34" fillId="4" borderId="34" xfId="0" applyNumberFormat="1" applyFont="1" applyFill="1" applyBorder="1" applyAlignment="1">
      <alignment wrapText="1"/>
    </xf>
    <xf numFmtId="0" fontId="34" fillId="0" borderId="34" xfId="0" applyFont="1" applyBorder="1" applyAlignment="1">
      <alignment wrapText="1"/>
    </xf>
    <xf numFmtId="4" fontId="34" fillId="0" borderId="34" xfId="0" applyNumberFormat="1" applyFont="1" applyBorder="1" applyAlignment="1">
      <alignment wrapText="1"/>
    </xf>
    <xf numFmtId="4" fontId="22" fillId="0" borderId="0" xfId="0" applyNumberFormat="1" applyFont="1"/>
    <xf numFmtId="0" fontId="0" fillId="3" borderId="34" xfId="0" applyFill="1" applyBorder="1"/>
    <xf numFmtId="0" fontId="22" fillId="3" borderId="34" xfId="0" applyFont="1" applyFill="1" applyBorder="1"/>
    <xf numFmtId="4" fontId="0" fillId="3" borderId="34" xfId="0" applyNumberFormat="1" applyFill="1" applyBorder="1"/>
    <xf numFmtId="0" fontId="0" fillId="3" borderId="34" xfId="0" applyFill="1" applyBorder="1" applyAlignment="1">
      <alignment wrapText="1"/>
    </xf>
    <xf numFmtId="4" fontId="0" fillId="3" borderId="34" xfId="0" applyNumberFormat="1" applyFill="1" applyBorder="1" applyAlignment="1">
      <alignment wrapText="1"/>
    </xf>
    <xf numFmtId="4" fontId="22" fillId="0" borderId="0" xfId="0" applyNumberFormat="1" applyFont="1" applyAlignment="1">
      <alignment wrapText="1"/>
    </xf>
    <xf numFmtId="0" fontId="0" fillId="0" borderId="0" xfId="0"/>
    <xf numFmtId="0" fontId="0" fillId="0" borderId="0" xfId="0" applyAlignment="1" applyProtection="1">
      <alignment vertical="top"/>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vertical="top"/>
      <protection locked="0"/>
    </xf>
    <xf numFmtId="4" fontId="0" fillId="0" borderId="0" xfId="0" applyNumberFormat="1" applyAlignment="1" applyProtection="1">
      <alignment horizontal="right"/>
      <protection locked="0"/>
    </xf>
    <xf numFmtId="0" fontId="0" fillId="0" borderId="6" xfId="0" applyBorder="1" applyAlignment="1" applyProtection="1">
      <alignment vertical="top"/>
      <protection locked="0"/>
    </xf>
    <xf numFmtId="0" fontId="0" fillId="0" borderId="6" xfId="0" applyBorder="1" applyAlignment="1" applyProtection="1">
      <alignment horizontal="right" vertical="top"/>
      <protection locked="0"/>
    </xf>
    <xf numFmtId="0" fontId="23" fillId="0" borderId="6" xfId="0" applyFont="1" applyBorder="1" applyAlignment="1" applyProtection="1">
      <alignment wrapText="1"/>
      <protection locked="0"/>
    </xf>
    <xf numFmtId="0" fontId="0" fillId="0" borderId="6" xfId="0" applyBorder="1" applyProtection="1">
      <protection locked="0"/>
    </xf>
    <xf numFmtId="4" fontId="0" fillId="0" borderId="6" xfId="0" applyNumberFormat="1" applyBorder="1" applyAlignment="1" applyProtection="1">
      <alignment horizontal="right"/>
      <protection locked="0"/>
    </xf>
    <xf numFmtId="0" fontId="0" fillId="0" borderId="6" xfId="0" applyBorder="1" applyAlignment="1" applyProtection="1">
      <alignment wrapText="1"/>
      <protection locked="0"/>
    </xf>
    <xf numFmtId="0" fontId="0" fillId="5" borderId="12" xfId="0" applyFill="1" applyBorder="1" applyAlignment="1" applyProtection="1">
      <alignment vertical="top"/>
      <protection locked="0"/>
    </xf>
    <xf numFmtId="0" fontId="0" fillId="5" borderId="35" xfId="0" applyFill="1" applyBorder="1" applyAlignment="1" applyProtection="1">
      <alignment horizontal="right" vertical="top"/>
      <protection locked="0"/>
    </xf>
    <xf numFmtId="0" fontId="0" fillId="5" borderId="35" xfId="0" applyFill="1" applyBorder="1" applyProtection="1">
      <protection locked="0"/>
    </xf>
    <xf numFmtId="4" fontId="0" fillId="5" borderId="35" xfId="0" applyNumberFormat="1" applyFill="1" applyBorder="1" applyAlignment="1" applyProtection="1">
      <alignment horizontal="right"/>
      <protection locked="0"/>
    </xf>
    <xf numFmtId="2" fontId="0" fillId="0" borderId="6" xfId="0" applyNumberFormat="1" applyBorder="1" applyAlignment="1" applyProtection="1">
      <alignment vertical="top"/>
      <protection locked="0"/>
    </xf>
    <xf numFmtId="0" fontId="2" fillId="0" borderId="6" xfId="0" applyFont="1" applyBorder="1" applyAlignment="1" applyProtection="1">
      <alignment wrapText="1"/>
      <protection locked="0"/>
    </xf>
    <xf numFmtId="0" fontId="0" fillId="0" borderId="35" xfId="0" applyBorder="1" applyAlignment="1" applyProtection="1">
      <alignment horizontal="right" vertical="top"/>
      <protection locked="0"/>
    </xf>
    <xf numFmtId="0" fontId="6" fillId="0" borderId="6" xfId="0" applyFont="1" applyBorder="1" applyAlignment="1" applyProtection="1">
      <alignment wrapText="1"/>
      <protection locked="0"/>
    </xf>
    <xf numFmtId="0" fontId="0" fillId="0" borderId="2" xfId="0" applyBorder="1" applyProtection="1">
      <protection locked="0"/>
    </xf>
    <xf numFmtId="4" fontId="0" fillId="0" borderId="2" xfId="0" applyNumberFormat="1" applyBorder="1" applyAlignment="1" applyProtection="1">
      <alignment horizontal="right"/>
      <protection locked="0"/>
    </xf>
    <xf numFmtId="0" fontId="2" fillId="0" borderId="0" xfId="0" applyFont="1" applyAlignment="1" applyProtection="1">
      <alignment wrapText="1"/>
      <protection locked="0"/>
    </xf>
    <xf numFmtId="0" fontId="0" fillId="0" borderId="2" xfId="0" applyBorder="1" applyAlignment="1" applyProtection="1">
      <alignment horizontal="right" vertical="top"/>
      <protection locked="0"/>
    </xf>
    <xf numFmtId="0" fontId="2" fillId="0" borderId="0" xfId="0" applyFont="1" applyAlignment="1" applyProtection="1">
      <alignment horizontal="right" vertical="top"/>
      <protection locked="0"/>
    </xf>
    <xf numFmtId="0" fontId="2" fillId="0" borderId="2" xfId="0" applyFont="1" applyBorder="1" applyAlignment="1" applyProtection="1">
      <alignment horizontal="right" vertical="top"/>
      <protection locked="0"/>
    </xf>
    <xf numFmtId="0" fontId="2" fillId="0" borderId="2" xfId="0" applyFont="1" applyBorder="1" applyAlignment="1" applyProtection="1">
      <alignment wrapText="1"/>
      <protection locked="0"/>
    </xf>
    <xf numFmtId="4" fontId="0" fillId="5" borderId="24" xfId="0" applyNumberFormat="1" applyFill="1" applyBorder="1" applyAlignment="1" applyProtection="1">
      <alignment horizontal="right"/>
      <protection locked="0"/>
    </xf>
    <xf numFmtId="171" fontId="0" fillId="0" borderId="2" xfId="3" applyNumberFormat="1" applyFont="1" applyBorder="1" applyAlignment="1" applyProtection="1">
      <alignment horizontal="right"/>
      <protection locked="0"/>
    </xf>
    <xf numFmtId="171" fontId="2" fillId="0" borderId="0" xfId="3" applyNumberFormat="1" applyFont="1" applyAlignment="1" applyProtection="1">
      <alignment horizontal="right"/>
      <protection locked="0"/>
    </xf>
    <xf numFmtId="171" fontId="0" fillId="0" borderId="6" xfId="3" applyNumberFormat="1" applyFont="1" applyBorder="1" applyAlignment="1" applyProtection="1">
      <alignment horizontal="right"/>
      <protection locked="0"/>
    </xf>
    <xf numFmtId="171" fontId="23" fillId="0" borderId="6" xfId="3" applyNumberFormat="1" applyFont="1" applyBorder="1" applyAlignment="1" applyProtection="1">
      <alignment horizontal="right"/>
      <protection locked="0"/>
    </xf>
    <xf numFmtId="0" fontId="0" fillId="0" borderId="12" xfId="0" applyBorder="1" applyAlignment="1" applyProtection="1">
      <alignment vertical="top"/>
      <protection locked="0"/>
    </xf>
    <xf numFmtId="0" fontId="23" fillId="0" borderId="35" xfId="0" applyFont="1" applyBorder="1" applyAlignment="1" applyProtection="1">
      <alignment wrapText="1"/>
      <protection locked="0"/>
    </xf>
    <xf numFmtId="0" fontId="0" fillId="0" borderId="35" xfId="0" applyBorder="1" applyProtection="1">
      <protection locked="0"/>
    </xf>
    <xf numFmtId="4" fontId="0" fillId="0" borderId="35" xfId="0" applyNumberFormat="1" applyBorder="1" applyAlignment="1" applyProtection="1">
      <alignment horizontal="right"/>
      <protection locked="0"/>
    </xf>
    <xf numFmtId="4" fontId="23" fillId="0" borderId="24" xfId="0" applyNumberFormat="1" applyFont="1" applyBorder="1" applyAlignment="1" applyProtection="1">
      <alignment horizontal="right"/>
      <protection locked="0"/>
    </xf>
    <xf numFmtId="171" fontId="23" fillId="0" borderId="0" xfId="3" applyNumberFormat="1" applyFont="1" applyAlignment="1" applyProtection="1">
      <alignment horizontal="right"/>
      <protection locked="0"/>
    </xf>
    <xf numFmtId="171" fontId="23" fillId="0" borderId="2" xfId="3" applyNumberFormat="1" applyFont="1" applyBorder="1" applyAlignment="1" applyProtection="1">
      <alignment horizontal="right"/>
      <protection locked="0"/>
    </xf>
    <xf numFmtId="0" fontId="23" fillId="5" borderId="35" xfId="0" applyFont="1" applyFill="1" applyBorder="1" applyAlignment="1" applyProtection="1">
      <protection locked="0"/>
    </xf>
    <xf numFmtId="0" fontId="2" fillId="0" borderId="2" xfId="0" applyFont="1" applyBorder="1" applyAlignment="1" applyProtection="1">
      <protection locked="0"/>
    </xf>
    <xf numFmtId="0" fontId="37" fillId="0" borderId="0" xfId="5"/>
    <xf numFmtId="0" fontId="36" fillId="0" borderId="0" xfId="4" applyFont="1" applyAlignment="1">
      <alignment horizontal="left"/>
    </xf>
    <xf numFmtId="49" fontId="35" fillId="0" borderId="0" xfId="4" applyNumberFormat="1" applyFont="1" applyFill="1" applyAlignment="1">
      <alignment horizontal="center"/>
    </xf>
    <xf numFmtId="0" fontId="1" fillId="0" borderId="0" xfId="4" applyAlignment="1">
      <alignment horizontal="center"/>
    </xf>
    <xf numFmtId="0" fontId="1" fillId="0" borderId="0" xfId="4"/>
    <xf numFmtId="0" fontId="23" fillId="0" borderId="0" xfId="4" applyFont="1" applyAlignment="1">
      <alignment horizontal="center"/>
    </xf>
    <xf numFmtId="49" fontId="39" fillId="0" borderId="0" xfId="4" applyNumberFormat="1" applyFont="1" applyFill="1" applyBorder="1" applyAlignment="1">
      <alignment horizontal="center"/>
    </xf>
    <xf numFmtId="171" fontId="40" fillId="0" borderId="0" xfId="4" applyNumberFormat="1" applyFont="1" applyFill="1" applyBorder="1" applyAlignment="1">
      <alignment horizontal="center"/>
    </xf>
    <xf numFmtId="0" fontId="39" fillId="0" borderId="0" xfId="4" applyFont="1" applyFill="1" applyBorder="1" applyAlignment="1">
      <alignment horizontal="left"/>
    </xf>
    <xf numFmtId="49" fontId="1" fillId="0" borderId="2" xfId="4" applyNumberFormat="1" applyFill="1" applyBorder="1" applyAlignment="1">
      <alignment horizontal="center"/>
    </xf>
    <xf numFmtId="0" fontId="40" fillId="0" borderId="2" xfId="4" applyFont="1" applyFill="1" applyBorder="1"/>
    <xf numFmtId="171" fontId="40" fillId="0" borderId="2" xfId="4" applyNumberFormat="1" applyFont="1" applyFill="1" applyBorder="1" applyAlignment="1">
      <alignment horizontal="center"/>
    </xf>
    <xf numFmtId="0" fontId="31" fillId="0" borderId="0" xfId="5" applyFont="1" applyAlignment="1">
      <alignment horizontal="right"/>
    </xf>
    <xf numFmtId="171" fontId="31" fillId="0" borderId="0" xfId="5" applyNumberFormat="1" applyFont="1"/>
    <xf numFmtId="0" fontId="37" fillId="0" borderId="0" xfId="5" applyAlignment="1">
      <alignment horizontal="right"/>
    </xf>
    <xf numFmtId="49" fontId="1" fillId="0" borderId="0" xfId="4" applyNumberFormat="1" applyFill="1" applyBorder="1" applyAlignment="1">
      <alignment horizontal="center"/>
    </xf>
    <xf numFmtId="0" fontId="40" fillId="0" borderId="0" xfId="4" applyFont="1" applyFill="1" applyBorder="1"/>
    <xf numFmtId="166" fontId="0" fillId="0" borderId="0" xfId="0" applyNumberFormat="1" applyFont="1"/>
    <xf numFmtId="166" fontId="0" fillId="0" borderId="1" xfId="0" applyNumberFormat="1" applyFont="1" applyBorder="1"/>
    <xf numFmtId="49" fontId="25" fillId="0" borderId="0" xfId="6" applyNumberFormat="1" applyAlignment="1">
      <alignment horizontal="center" vertical="top"/>
    </xf>
    <xf numFmtId="4" fontId="25" fillId="0" borderId="0" xfId="6" applyNumberFormat="1" applyAlignment="1">
      <alignment horizontal="right" vertical="top" wrapText="1" indent="1"/>
    </xf>
    <xf numFmtId="0" fontId="30" fillId="0" borderId="0" xfId="6" applyFont="1" applyAlignment="1">
      <alignment horizontal="left" vertical="top" wrapText="1"/>
    </xf>
    <xf numFmtId="168" fontId="30" fillId="0" borderId="0" xfId="6" applyNumberFormat="1" applyFont="1" applyAlignment="1">
      <alignment horizontal="right" vertical="top"/>
    </xf>
    <xf numFmtId="168" fontId="30" fillId="0" borderId="0" xfId="6" applyNumberFormat="1" applyFont="1" applyAlignment="1">
      <alignment horizontal="right" vertical="top" wrapText="1" indent="1"/>
    </xf>
    <xf numFmtId="49" fontId="25" fillId="0" borderId="0" xfId="6" applyNumberFormat="1" applyFill="1" applyAlignment="1">
      <alignment horizontal="center" vertical="top"/>
    </xf>
    <xf numFmtId="0" fontId="30" fillId="0" borderId="0" xfId="6" applyFont="1" applyFill="1" applyAlignment="1">
      <alignment horizontal="left" vertical="top" wrapText="1"/>
    </xf>
    <xf numFmtId="4" fontId="25" fillId="0" borderId="0" xfId="6" applyNumberFormat="1" applyFill="1" applyAlignment="1">
      <alignment horizontal="right" vertical="top" wrapText="1" indent="1"/>
    </xf>
    <xf numFmtId="168" fontId="25" fillId="0" borderId="0" xfId="6" applyNumberFormat="1" applyFill="1" applyAlignment="1">
      <alignment horizontal="right" vertical="top"/>
    </xf>
    <xf numFmtId="168" fontId="25" fillId="0" borderId="0" xfId="6" applyNumberFormat="1" applyFill="1" applyAlignment="1">
      <alignment horizontal="right" vertical="top" wrapText="1" indent="1"/>
    </xf>
    <xf numFmtId="0" fontId="25" fillId="0" borderId="0" xfId="7" applyFont="1" applyAlignment="1">
      <alignment horizontal="left" vertical="top" wrapText="1"/>
    </xf>
    <xf numFmtId="0" fontId="25" fillId="0" borderId="0" xfId="6" applyFill="1" applyAlignment="1" applyProtection="1">
      <alignment horizontal="left" vertical="top" wrapText="1"/>
    </xf>
    <xf numFmtId="0" fontId="42" fillId="0" borderId="0" xfId="7" applyFont="1"/>
    <xf numFmtId="0" fontId="25" fillId="0" borderId="0" xfId="7"/>
    <xf numFmtId="4" fontId="29" fillId="0" borderId="0" xfId="8" applyNumberFormat="1" applyFont="1" applyFill="1"/>
    <xf numFmtId="4" fontId="43" fillId="0" borderId="0" xfId="8" applyNumberFormat="1" applyFont="1" applyFill="1"/>
    <xf numFmtId="4" fontId="44" fillId="0" borderId="0" xfId="8" applyNumberFormat="1" applyFont="1" applyFill="1"/>
    <xf numFmtId="172" fontId="44" fillId="0" borderId="0" xfId="8" applyNumberFormat="1" applyFont="1" applyFill="1"/>
    <xf numFmtId="166" fontId="44" fillId="0" borderId="0" xfId="8" applyNumberFormat="1" applyFont="1" applyFill="1"/>
    <xf numFmtId="4" fontId="42" fillId="0" borderId="0" xfId="8" applyNumberFormat="1" applyFont="1" applyFill="1" applyAlignment="1">
      <alignment horizontal="left" vertical="top" wrapText="1"/>
    </xf>
    <xf numFmtId="4" fontId="42" fillId="0" borderId="0" xfId="8" applyNumberFormat="1" applyFont="1" applyFill="1"/>
    <xf numFmtId="172" fontId="42" fillId="0" borderId="0" xfId="8" applyNumberFormat="1" applyFont="1" applyFill="1" applyAlignment="1">
      <alignment horizontal="left" vertical="top" wrapText="1"/>
    </xf>
    <xf numFmtId="4" fontId="30" fillId="0" borderId="0" xfId="8" applyNumberFormat="1" applyFont="1" applyFill="1" applyAlignment="1">
      <alignment horizontal="left" vertical="top" wrapText="1"/>
    </xf>
    <xf numFmtId="4" fontId="25" fillId="0" borderId="0" xfId="8" applyNumberFormat="1" applyFont="1" applyFill="1" applyAlignment="1">
      <alignment horizontal="left" vertical="top" wrapText="1"/>
    </xf>
    <xf numFmtId="172" fontId="25" fillId="0" borderId="0" xfId="8" applyNumberFormat="1" applyFont="1" applyFill="1" applyAlignment="1">
      <alignment horizontal="left" vertical="top" wrapText="1"/>
    </xf>
    <xf numFmtId="4" fontId="25" fillId="0" borderId="0" xfId="8" applyNumberFormat="1" applyFont="1" applyFill="1" applyAlignment="1">
      <alignment wrapText="1"/>
    </xf>
    <xf numFmtId="4" fontId="42" fillId="0" borderId="0" xfId="8" applyNumberFormat="1" applyFont="1" applyFill="1" applyAlignment="1">
      <alignment wrapText="1"/>
    </xf>
    <xf numFmtId="0" fontId="2" fillId="0" borderId="0" xfId="0" applyFont="1" applyFill="1" applyAlignment="1" applyProtection="1">
      <alignment wrapText="1"/>
      <protection locked="0"/>
    </xf>
    <xf numFmtId="0" fontId="1" fillId="0" borderId="0" xfId="0" applyFont="1"/>
    <xf numFmtId="166" fontId="1" fillId="0" borderId="0" xfId="0" applyNumberFormat="1" applyFont="1"/>
    <xf numFmtId="166" fontId="1" fillId="2" borderId="0" xfId="0" applyNumberFormat="1" applyFont="1" applyFill="1" applyProtection="1">
      <protection locked="0"/>
    </xf>
    <xf numFmtId="0" fontId="1" fillId="0" borderId="0" xfId="0" applyFont="1" applyAlignment="1" applyProtection="1">
      <alignment wrapText="1"/>
      <protection locked="0"/>
    </xf>
    <xf numFmtId="166" fontId="1" fillId="0" borderId="0" xfId="0" applyNumberFormat="1" applyFont="1" applyProtection="1">
      <protection locked="0"/>
    </xf>
    <xf numFmtId="166" fontId="1" fillId="0" borderId="0" xfId="0" applyNumberFormat="1" applyFont="1" applyFill="1" applyProtection="1">
      <protection locked="0"/>
    </xf>
    <xf numFmtId="2" fontId="1" fillId="0" borderId="0" xfId="0" applyNumberFormat="1" applyFont="1" applyAlignment="1" applyProtection="1">
      <alignment wrapText="1"/>
      <protection locked="0"/>
    </xf>
    <xf numFmtId="167" fontId="1" fillId="0" borderId="0" xfId="0" applyNumberFormat="1" applyFont="1" applyProtection="1">
      <protection locked="0"/>
    </xf>
    <xf numFmtId="0" fontId="1" fillId="0" borderId="0" xfId="0" applyFont="1" applyAlignment="1" applyProtection="1">
      <alignment horizontal="left" wrapText="1"/>
      <protection locked="0"/>
    </xf>
    <xf numFmtId="0" fontId="1" fillId="0" borderId="0" xfId="0" applyFont="1" applyAlignment="1" applyProtection="1">
      <alignment horizontal="justify" vertical="top" wrapText="1"/>
      <protection locked="0"/>
    </xf>
    <xf numFmtId="167" fontId="1" fillId="0" borderId="0" xfId="0" applyNumberFormat="1" applyFont="1" applyAlignment="1" applyProtection="1">
      <alignment horizontal="justify" vertical="top" wrapText="1"/>
      <protection locked="0"/>
    </xf>
    <xf numFmtId="0" fontId="1" fillId="0" borderId="0" xfId="0" applyFont="1" applyFill="1" applyAlignment="1" applyProtection="1">
      <alignment horizontal="left" wrapText="1"/>
      <protection locked="0"/>
    </xf>
    <xf numFmtId="2" fontId="1" fillId="0" borderId="0" xfId="0" applyNumberFormat="1" applyFont="1" applyFill="1" applyAlignment="1" applyProtection="1">
      <alignment wrapText="1"/>
      <protection locked="0"/>
    </xf>
    <xf numFmtId="166" fontId="1" fillId="0" borderId="0" xfId="0" applyNumberFormat="1" applyFont="1" applyAlignment="1" applyProtection="1">
      <alignment horizontal="justify" vertical="top" wrapText="1"/>
      <protection locked="0"/>
    </xf>
    <xf numFmtId="167" fontId="1" fillId="0" borderId="0" xfId="0" applyNumberFormat="1" applyFont="1" applyFill="1" applyProtection="1">
      <protection locked="0"/>
    </xf>
    <xf numFmtId="0" fontId="1" fillId="0" borderId="0" xfId="0" applyFont="1" applyBorder="1" applyAlignment="1" applyProtection="1">
      <alignment wrapText="1"/>
      <protection locked="0"/>
    </xf>
    <xf numFmtId="2" fontId="1" fillId="0" borderId="0" xfId="0" applyNumberFormat="1" applyFont="1" applyBorder="1" applyAlignment="1" applyProtection="1">
      <alignment wrapText="1"/>
      <protection locked="0"/>
    </xf>
    <xf numFmtId="166" fontId="1" fillId="0" borderId="0" xfId="0" applyNumberFormat="1" applyFont="1" applyBorder="1" applyProtection="1">
      <protection locked="0"/>
    </xf>
    <xf numFmtId="166" fontId="1" fillId="0" borderId="3" xfId="0" applyNumberFormat="1" applyFont="1" applyBorder="1" applyProtection="1">
      <protection locked="0"/>
    </xf>
    <xf numFmtId="166" fontId="1" fillId="0" borderId="0" xfId="0" applyNumberFormat="1" applyFont="1" applyAlignment="1" applyProtection="1">
      <alignment horizontal="justify" vertical="top"/>
      <protection locked="0"/>
    </xf>
    <xf numFmtId="0" fontId="1" fillId="0" borderId="0" xfId="0" applyFont="1" applyFill="1" applyAlignment="1" applyProtection="1">
      <alignment wrapText="1"/>
      <protection locked="0"/>
    </xf>
    <xf numFmtId="166" fontId="1" fillId="0" borderId="0" xfId="0" applyNumberFormat="1" applyFont="1" applyFill="1" applyAlignment="1" applyProtection="1">
      <alignment horizontal="justify" vertical="top"/>
      <protection locked="0"/>
    </xf>
    <xf numFmtId="0" fontId="1" fillId="0" borderId="0" xfId="0" applyFont="1" applyFill="1" applyBorder="1" applyAlignment="1" applyProtection="1">
      <alignment wrapText="1"/>
      <protection locked="0"/>
    </xf>
    <xf numFmtId="167" fontId="1" fillId="0" borderId="0" xfId="0" applyNumberFormat="1" applyFont="1" applyFill="1" applyBorder="1" applyProtection="1">
      <protection locked="0"/>
    </xf>
    <xf numFmtId="166" fontId="23" fillId="0" borderId="0" xfId="0" applyNumberFormat="1" applyFont="1" applyFill="1" applyProtection="1">
      <protection locked="0"/>
    </xf>
    <xf numFmtId="0" fontId="1" fillId="0" borderId="3" xfId="0" applyFont="1" applyBorder="1" applyAlignment="1" applyProtection="1">
      <protection locked="0"/>
    </xf>
    <xf numFmtId="0" fontId="1" fillId="0" borderId="0" xfId="0" applyFont="1" applyProtection="1">
      <protection locked="0"/>
    </xf>
    <xf numFmtId="0" fontId="6" fillId="0" borderId="0" xfId="0" applyFont="1" applyAlignment="1" applyProtection="1">
      <alignment horizontal="left" wrapText="1"/>
      <protection locked="0"/>
    </xf>
    <xf numFmtId="1" fontId="1" fillId="0" borderId="0" xfId="0" applyNumberFormat="1" applyFont="1" applyAlignment="1" applyProtection="1">
      <alignment wrapText="1"/>
      <protection locked="0"/>
    </xf>
    <xf numFmtId="164" fontId="1" fillId="0" borderId="0" xfId="0" applyNumberFormat="1" applyFont="1" applyFill="1" applyProtection="1">
      <protection locked="0"/>
    </xf>
    <xf numFmtId="167" fontId="6" fillId="0" borderId="0" xfId="0" applyNumberFormat="1" applyFont="1" applyProtection="1">
      <protection locked="0"/>
    </xf>
    <xf numFmtId="1" fontId="6" fillId="0" borderId="0" xfId="0" applyNumberFormat="1" applyFont="1" applyAlignment="1" applyProtection="1">
      <alignment wrapText="1"/>
      <protection locked="0"/>
    </xf>
    <xf numFmtId="0" fontId="1" fillId="0" borderId="0" xfId="0" applyFont="1" applyBorder="1" applyAlignment="1" applyProtection="1">
      <protection locked="0"/>
    </xf>
    <xf numFmtId="166" fontId="1" fillId="0" borderId="1" xfId="0" applyNumberFormat="1" applyFont="1" applyBorder="1" applyProtection="1">
      <protection locked="0"/>
    </xf>
    <xf numFmtId="0" fontId="1" fillId="0" borderId="0" xfId="0" applyFont="1" applyFill="1" applyProtection="1">
      <protection locked="0"/>
    </xf>
    <xf numFmtId="1" fontId="1" fillId="0" borderId="0" xfId="0" applyNumberFormat="1" applyFont="1" applyFill="1" applyAlignment="1" applyProtection="1">
      <alignment wrapText="1"/>
      <protection locked="0"/>
    </xf>
    <xf numFmtId="167" fontId="7" fillId="0" borderId="0" xfId="0" applyNumberFormat="1" applyFont="1" applyFill="1"/>
    <xf numFmtId="0" fontId="6" fillId="0" borderId="0" xfId="0" applyFont="1" applyAlignment="1" applyProtection="1">
      <alignment horizontal="left" vertical="top"/>
      <protection locked="0"/>
    </xf>
    <xf numFmtId="164" fontId="6" fillId="0" borderId="0" xfId="0" applyNumberFormat="1" applyFont="1" applyAlignment="1">
      <alignment horizontal="left" vertical="top"/>
    </xf>
    <xf numFmtId="0" fontId="46" fillId="0" borderId="0" xfId="0" applyFont="1" applyFill="1"/>
    <xf numFmtId="0" fontId="0" fillId="0" borderId="0" xfId="0" applyFill="1" applyAlignment="1" applyProtection="1">
      <alignment horizontal="left" vertical="top"/>
      <protection locked="0"/>
    </xf>
    <xf numFmtId="0" fontId="48" fillId="0" borderId="34" xfId="0" applyFont="1" applyBorder="1" applyAlignment="1">
      <alignment wrapText="1"/>
    </xf>
    <xf numFmtId="4" fontId="48" fillId="0" borderId="34" xfId="0" applyNumberFormat="1" applyFont="1" applyBorder="1" applyAlignment="1">
      <alignment wrapText="1"/>
    </xf>
    <xf numFmtId="49" fontId="25" fillId="0" borderId="0" xfId="7" applyNumberFormat="1" applyFont="1" applyFill="1" applyAlignment="1">
      <alignment horizontal="center" vertical="top"/>
    </xf>
    <xf numFmtId="4" fontId="25" fillId="0" borderId="0" xfId="7" applyNumberFormat="1" applyFont="1" applyFill="1" applyAlignment="1">
      <alignment horizontal="right" vertical="top" wrapText="1" indent="1"/>
    </xf>
    <xf numFmtId="49" fontId="25" fillId="0" borderId="0" xfId="7" applyNumberFormat="1" applyFont="1" applyFill="1" applyAlignment="1" applyProtection="1">
      <alignment horizontal="center" vertical="top"/>
    </xf>
    <xf numFmtId="0" fontId="25" fillId="0" borderId="0" xfId="7" applyFont="1" applyFill="1" applyAlignment="1" applyProtection="1">
      <alignment horizontal="left" vertical="top" wrapText="1"/>
    </xf>
    <xf numFmtId="168" fontId="25" fillId="0" borderId="0" xfId="7" applyNumberFormat="1" applyFont="1" applyFill="1" applyAlignment="1" applyProtection="1">
      <alignment horizontal="right" vertical="top"/>
      <protection locked="0"/>
    </xf>
    <xf numFmtId="168" fontId="25" fillId="0" borderId="0" xfId="7" applyNumberFormat="1" applyFont="1" applyFill="1" applyAlignment="1" applyProtection="1">
      <alignment horizontal="right" vertical="top" wrapText="1" indent="1"/>
      <protection locked="0"/>
    </xf>
    <xf numFmtId="0" fontId="39" fillId="0" borderId="0" xfId="4" applyFont="1" applyFill="1" applyBorder="1" applyAlignment="1">
      <alignment horizontal="left"/>
    </xf>
    <xf numFmtId="0" fontId="38" fillId="0" borderId="0" xfId="4" applyFont="1" applyAlignment="1">
      <alignment horizontal="left"/>
    </xf>
    <xf numFmtId="0" fontId="36" fillId="0" borderId="0" xfId="4" applyFont="1" applyAlignment="1">
      <alignment horizontal="left"/>
    </xf>
    <xf numFmtId="3" fontId="41" fillId="0" borderId="0" xfId="0" applyNumberFormat="1" applyFont="1" applyBorder="1" applyAlignment="1">
      <alignment horizontal="left" vertical="top" wrapText="1"/>
    </xf>
    <xf numFmtId="0" fontId="41" fillId="0" borderId="0" xfId="0" applyFont="1" applyFill="1" applyBorder="1" applyAlignment="1">
      <alignment horizontal="left" vertical="top" wrapText="1"/>
    </xf>
    <xf numFmtId="4" fontId="30" fillId="0" borderId="0" xfId="8" applyNumberFormat="1" applyFont="1" applyFill="1" applyAlignment="1">
      <alignment horizontal="left" vertical="top" wrapText="1"/>
    </xf>
    <xf numFmtId="172" fontId="30" fillId="0" borderId="0" xfId="8" applyNumberFormat="1" applyFont="1" applyFill="1" applyAlignment="1">
      <alignment horizontal="left" vertical="top" wrapText="1"/>
    </xf>
    <xf numFmtId="0" fontId="45" fillId="0" borderId="0" xfId="7" applyFont="1" applyFill="1" applyAlignment="1">
      <alignment horizontal="left" vertical="top" wrapText="1"/>
    </xf>
    <xf numFmtId="4" fontId="25" fillId="0" borderId="0" xfId="8" applyNumberFormat="1" applyFont="1" applyFill="1" applyAlignment="1">
      <alignment horizontal="left" vertical="top" wrapText="1"/>
    </xf>
    <xf numFmtId="0" fontId="1" fillId="0" borderId="0" xfId="0" applyFont="1" applyFill="1" applyAlignment="1" applyProtection="1">
      <alignment horizontal="justify" vertical="top" wrapText="1"/>
      <protection locked="0"/>
    </xf>
    <xf numFmtId="49" fontId="6" fillId="0" borderId="0" xfId="0" applyNumberFormat="1" applyFont="1" applyBorder="1" applyAlignment="1" applyProtection="1">
      <alignment horizontal="left" vertical="top"/>
      <protection locked="0"/>
    </xf>
    <xf numFmtId="0" fontId="29" fillId="0" borderId="0" xfId="4" applyFont="1" applyAlignment="1">
      <alignment horizontal="left"/>
    </xf>
    <xf numFmtId="49" fontId="6" fillId="0" borderId="1" xfId="0" applyNumberFormat="1" applyFont="1" applyBorder="1" applyAlignment="1" applyProtection="1">
      <alignment horizontal="left" vertical="top"/>
      <protection locked="0"/>
    </xf>
    <xf numFmtId="0" fontId="1" fillId="0" borderId="0" xfId="0" applyFont="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1" fillId="0" borderId="0" xfId="0" applyFont="1" applyAlignment="1" applyProtection="1">
      <alignment horizontal="left" wrapText="1"/>
      <protection locked="0"/>
    </xf>
    <xf numFmtId="0" fontId="2" fillId="0" borderId="0" xfId="0" applyFont="1" applyFill="1" applyAlignment="1" applyProtection="1">
      <alignment wrapText="1"/>
      <protection locked="0"/>
    </xf>
    <xf numFmtId="0" fontId="1" fillId="0" borderId="0" xfId="0" applyFont="1" applyFill="1"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justify" vertical="top"/>
      <protection locked="0"/>
    </xf>
    <xf numFmtId="0" fontId="2" fillId="2" borderId="0" xfId="0" applyFont="1" applyFill="1" applyAlignment="1" applyProtection="1">
      <alignment wrapText="1"/>
      <protection locked="0"/>
    </xf>
    <xf numFmtId="0" fontId="1" fillId="2" borderId="0" xfId="0" applyFont="1" applyFill="1" applyAlignment="1" applyProtection="1">
      <alignment wrapText="1"/>
      <protection locked="0"/>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0" fillId="0" borderId="0" xfId="0" applyFont="1" applyFill="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0" fillId="0" borderId="0" xfId="0" applyFill="1" applyAlignment="1" applyProtection="1">
      <alignment wrapText="1"/>
      <protection locked="0"/>
    </xf>
    <xf numFmtId="0" fontId="2" fillId="0" borderId="0" xfId="0" applyFont="1" applyFill="1" applyAlignment="1" applyProtection="1">
      <alignment horizontal="left"/>
      <protection locked="0"/>
    </xf>
    <xf numFmtId="0" fontId="6" fillId="0" borderId="0" xfId="0" applyFont="1" applyAlignment="1" applyProtection="1">
      <alignment horizontal="left" vertical="top" wrapText="1"/>
      <protection locked="0"/>
    </xf>
    <xf numFmtId="0" fontId="2" fillId="0" borderId="0" xfId="0" applyFont="1" applyFill="1" applyAlignment="1" applyProtection="1">
      <alignment horizontal="center" wrapText="1"/>
      <protection locked="0"/>
    </xf>
    <xf numFmtId="0" fontId="6" fillId="0" borderId="0" xfId="0" applyFont="1" applyAlignment="1" applyProtection="1">
      <alignment horizontal="justify" vertical="top" wrapText="1"/>
      <protection locked="0"/>
    </xf>
    <xf numFmtId="0" fontId="1" fillId="0" borderId="0" xfId="0" applyFont="1" applyFill="1" applyAlignment="1" applyProtection="1">
      <alignment horizontal="justify" vertical="top"/>
      <protection locked="0"/>
    </xf>
    <xf numFmtId="0" fontId="2" fillId="0" borderId="3"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0" xfId="0" applyFont="1" applyFill="1" applyAlignment="1" applyProtection="1">
      <alignment horizontal="left" vertical="top" wrapText="1"/>
      <protection locked="0"/>
    </xf>
    <xf numFmtId="0" fontId="23" fillId="0" borderId="0" xfId="0" applyFont="1" applyFill="1" applyAlignment="1" applyProtection="1">
      <alignment horizontal="left" wrapText="1"/>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vertical="center" wrapText="1"/>
      <protection locked="0"/>
    </xf>
    <xf numFmtId="0" fontId="0" fillId="0" borderId="30" xfId="0" applyFill="1" applyBorder="1" applyAlignment="1">
      <alignment horizontal="center"/>
    </xf>
    <xf numFmtId="0" fontId="23" fillId="5" borderId="12" xfId="0" applyFont="1" applyFill="1" applyBorder="1" applyAlignment="1" applyProtection="1">
      <alignment vertical="center"/>
      <protection locked="0"/>
    </xf>
    <xf numFmtId="0" fontId="0" fillId="5" borderId="35" xfId="0" applyFill="1" applyBorder="1" applyAlignment="1"/>
    <xf numFmtId="0" fontId="0" fillId="5" borderId="24" xfId="0" applyFill="1" applyBorder="1" applyAlignment="1"/>
    <xf numFmtId="0" fontId="0" fillId="0" borderId="0" xfId="0" applyFont="1" applyAlignment="1" applyProtection="1">
      <alignment horizontal="left" wrapText="1"/>
      <protection locked="0"/>
    </xf>
  </cellXfs>
  <cellStyles count="9">
    <cellStyle name="Navadno" xfId="0" builtinId="0"/>
    <cellStyle name="Navadno 2" xfId="5"/>
    <cellStyle name="Navadno 2 2" xfId="7"/>
    <cellStyle name="Navadno 3" xfId="6"/>
    <cellStyle name="Navadno_Jerancic_POPIS_KANALIZACIJA" xfId="8"/>
    <cellStyle name="Navadno_Rekapitulacija Galerija Meljski hrib" xfId="4"/>
    <cellStyle name="Slog 1" xfId="1"/>
    <cellStyle name="Slog 2" xfId="2"/>
    <cellStyle name="Valuta 2" xfId="3"/>
  </cellStyles>
  <dxfs count="4">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tabSelected="1" workbookViewId="0">
      <selection activeCell="B2" sqref="B2:G2"/>
    </sheetView>
  </sheetViews>
  <sheetFormatPr defaultRowHeight="12.75"/>
  <cols>
    <col min="1" max="1" width="1.7109375" style="299" customWidth="1"/>
    <col min="2" max="2" width="8.7109375" style="299" bestFit="1" customWidth="1"/>
    <col min="3" max="5" width="9.140625" style="299"/>
    <col min="6" max="6" width="17.140625" style="299" customWidth="1"/>
    <col min="7" max="7" width="16.140625" style="299" bestFit="1" customWidth="1"/>
    <col min="8" max="256" width="9.140625" style="299"/>
    <col min="257" max="257" width="1.7109375" style="299" customWidth="1"/>
    <col min="258" max="258" width="8.7109375" style="299" bestFit="1" customWidth="1"/>
    <col min="259" max="261" width="9.140625" style="299"/>
    <col min="262" max="262" width="17.140625" style="299" customWidth="1"/>
    <col min="263" max="263" width="16.140625" style="299" bestFit="1" customWidth="1"/>
    <col min="264" max="512" width="9.140625" style="299"/>
    <col min="513" max="513" width="1.7109375" style="299" customWidth="1"/>
    <col min="514" max="514" width="8.7109375" style="299" bestFit="1" customWidth="1"/>
    <col min="515" max="517" width="9.140625" style="299"/>
    <col min="518" max="518" width="17.140625" style="299" customWidth="1"/>
    <col min="519" max="519" width="16.140625" style="299" bestFit="1" customWidth="1"/>
    <col min="520" max="768" width="9.140625" style="299"/>
    <col min="769" max="769" width="1.7109375" style="299" customWidth="1"/>
    <col min="770" max="770" width="8.7109375" style="299" bestFit="1" customWidth="1"/>
    <col min="771" max="773" width="9.140625" style="299"/>
    <col min="774" max="774" width="17.140625" style="299" customWidth="1"/>
    <col min="775" max="775" width="16.140625" style="299" bestFit="1" customWidth="1"/>
    <col min="776" max="1024" width="9.140625" style="299"/>
    <col min="1025" max="1025" width="1.7109375" style="299" customWidth="1"/>
    <col min="1026" max="1026" width="8.7109375" style="299" bestFit="1" customWidth="1"/>
    <col min="1027" max="1029" width="9.140625" style="299"/>
    <col min="1030" max="1030" width="17.140625" style="299" customWidth="1"/>
    <col min="1031" max="1031" width="16.140625" style="299" bestFit="1" customWidth="1"/>
    <col min="1032" max="1280" width="9.140625" style="299"/>
    <col min="1281" max="1281" width="1.7109375" style="299" customWidth="1"/>
    <col min="1282" max="1282" width="8.7109375" style="299" bestFit="1" customWidth="1"/>
    <col min="1283" max="1285" width="9.140625" style="299"/>
    <col min="1286" max="1286" width="17.140625" style="299" customWidth="1"/>
    <col min="1287" max="1287" width="16.140625" style="299" bestFit="1" customWidth="1"/>
    <col min="1288" max="1536" width="9.140625" style="299"/>
    <col min="1537" max="1537" width="1.7109375" style="299" customWidth="1"/>
    <col min="1538" max="1538" width="8.7109375" style="299" bestFit="1" customWidth="1"/>
    <col min="1539" max="1541" width="9.140625" style="299"/>
    <col min="1542" max="1542" width="17.140625" style="299" customWidth="1"/>
    <col min="1543" max="1543" width="16.140625" style="299" bestFit="1" customWidth="1"/>
    <col min="1544" max="1792" width="9.140625" style="299"/>
    <col min="1793" max="1793" width="1.7109375" style="299" customWidth="1"/>
    <col min="1794" max="1794" width="8.7109375" style="299" bestFit="1" customWidth="1"/>
    <col min="1795" max="1797" width="9.140625" style="299"/>
    <col min="1798" max="1798" width="17.140625" style="299" customWidth="1"/>
    <col min="1799" max="1799" width="16.140625" style="299" bestFit="1" customWidth="1"/>
    <col min="1800" max="2048" width="9.140625" style="299"/>
    <col min="2049" max="2049" width="1.7109375" style="299" customWidth="1"/>
    <col min="2050" max="2050" width="8.7109375" style="299" bestFit="1" customWidth="1"/>
    <col min="2051" max="2053" width="9.140625" style="299"/>
    <col min="2054" max="2054" width="17.140625" style="299" customWidth="1"/>
    <col min="2055" max="2055" width="16.140625" style="299" bestFit="1" customWidth="1"/>
    <col min="2056" max="2304" width="9.140625" style="299"/>
    <col min="2305" max="2305" width="1.7109375" style="299" customWidth="1"/>
    <col min="2306" max="2306" width="8.7109375" style="299" bestFit="1" customWidth="1"/>
    <col min="2307" max="2309" width="9.140625" style="299"/>
    <col min="2310" max="2310" width="17.140625" style="299" customWidth="1"/>
    <col min="2311" max="2311" width="16.140625" style="299" bestFit="1" customWidth="1"/>
    <col min="2312" max="2560" width="9.140625" style="299"/>
    <col min="2561" max="2561" width="1.7109375" style="299" customWidth="1"/>
    <col min="2562" max="2562" width="8.7109375" style="299" bestFit="1" customWidth="1"/>
    <col min="2563" max="2565" width="9.140625" style="299"/>
    <col min="2566" max="2566" width="17.140625" style="299" customWidth="1"/>
    <col min="2567" max="2567" width="16.140625" style="299" bestFit="1" customWidth="1"/>
    <col min="2568" max="2816" width="9.140625" style="299"/>
    <col min="2817" max="2817" width="1.7109375" style="299" customWidth="1"/>
    <col min="2818" max="2818" width="8.7109375" style="299" bestFit="1" customWidth="1"/>
    <col min="2819" max="2821" width="9.140625" style="299"/>
    <col min="2822" max="2822" width="17.140625" style="299" customWidth="1"/>
    <col min="2823" max="2823" width="16.140625" style="299" bestFit="1" customWidth="1"/>
    <col min="2824" max="3072" width="9.140625" style="299"/>
    <col min="3073" max="3073" width="1.7109375" style="299" customWidth="1"/>
    <col min="3074" max="3074" width="8.7109375" style="299" bestFit="1" customWidth="1"/>
    <col min="3075" max="3077" width="9.140625" style="299"/>
    <col min="3078" max="3078" width="17.140625" style="299" customWidth="1"/>
    <col min="3079" max="3079" width="16.140625" style="299" bestFit="1" customWidth="1"/>
    <col min="3080" max="3328" width="9.140625" style="299"/>
    <col min="3329" max="3329" width="1.7109375" style="299" customWidth="1"/>
    <col min="3330" max="3330" width="8.7109375" style="299" bestFit="1" customWidth="1"/>
    <col min="3331" max="3333" width="9.140625" style="299"/>
    <col min="3334" max="3334" width="17.140625" style="299" customWidth="1"/>
    <col min="3335" max="3335" width="16.140625" style="299" bestFit="1" customWidth="1"/>
    <col min="3336" max="3584" width="9.140625" style="299"/>
    <col min="3585" max="3585" width="1.7109375" style="299" customWidth="1"/>
    <col min="3586" max="3586" width="8.7109375" style="299" bestFit="1" customWidth="1"/>
    <col min="3587" max="3589" width="9.140625" style="299"/>
    <col min="3590" max="3590" width="17.140625" style="299" customWidth="1"/>
    <col min="3591" max="3591" width="16.140625" style="299" bestFit="1" customWidth="1"/>
    <col min="3592" max="3840" width="9.140625" style="299"/>
    <col min="3841" max="3841" width="1.7109375" style="299" customWidth="1"/>
    <col min="3842" max="3842" width="8.7109375" style="299" bestFit="1" customWidth="1"/>
    <col min="3843" max="3845" width="9.140625" style="299"/>
    <col min="3846" max="3846" width="17.140625" style="299" customWidth="1"/>
    <col min="3847" max="3847" width="16.140625" style="299" bestFit="1" customWidth="1"/>
    <col min="3848" max="4096" width="9.140625" style="299"/>
    <col min="4097" max="4097" width="1.7109375" style="299" customWidth="1"/>
    <col min="4098" max="4098" width="8.7109375" style="299" bestFit="1" customWidth="1"/>
    <col min="4099" max="4101" width="9.140625" style="299"/>
    <col min="4102" max="4102" width="17.140625" style="299" customWidth="1"/>
    <col min="4103" max="4103" width="16.140625" style="299" bestFit="1" customWidth="1"/>
    <col min="4104" max="4352" width="9.140625" style="299"/>
    <col min="4353" max="4353" width="1.7109375" style="299" customWidth="1"/>
    <col min="4354" max="4354" width="8.7109375" style="299" bestFit="1" customWidth="1"/>
    <col min="4355" max="4357" width="9.140625" style="299"/>
    <col min="4358" max="4358" width="17.140625" style="299" customWidth="1"/>
    <col min="4359" max="4359" width="16.140625" style="299" bestFit="1" customWidth="1"/>
    <col min="4360" max="4608" width="9.140625" style="299"/>
    <col min="4609" max="4609" width="1.7109375" style="299" customWidth="1"/>
    <col min="4610" max="4610" width="8.7109375" style="299" bestFit="1" customWidth="1"/>
    <col min="4611" max="4613" width="9.140625" style="299"/>
    <col min="4614" max="4614" width="17.140625" style="299" customWidth="1"/>
    <col min="4615" max="4615" width="16.140625" style="299" bestFit="1" customWidth="1"/>
    <col min="4616" max="4864" width="9.140625" style="299"/>
    <col min="4865" max="4865" width="1.7109375" style="299" customWidth="1"/>
    <col min="4866" max="4866" width="8.7109375" style="299" bestFit="1" customWidth="1"/>
    <col min="4867" max="4869" width="9.140625" style="299"/>
    <col min="4870" max="4870" width="17.140625" style="299" customWidth="1"/>
    <col min="4871" max="4871" width="16.140625" style="299" bestFit="1" customWidth="1"/>
    <col min="4872" max="5120" width="9.140625" style="299"/>
    <col min="5121" max="5121" width="1.7109375" style="299" customWidth="1"/>
    <col min="5122" max="5122" width="8.7109375" style="299" bestFit="1" customWidth="1"/>
    <col min="5123" max="5125" width="9.140625" style="299"/>
    <col min="5126" max="5126" width="17.140625" style="299" customWidth="1"/>
    <col min="5127" max="5127" width="16.140625" style="299" bestFit="1" customWidth="1"/>
    <col min="5128" max="5376" width="9.140625" style="299"/>
    <col min="5377" max="5377" width="1.7109375" style="299" customWidth="1"/>
    <col min="5378" max="5378" width="8.7109375" style="299" bestFit="1" customWidth="1"/>
    <col min="5379" max="5381" width="9.140625" style="299"/>
    <col min="5382" max="5382" width="17.140625" style="299" customWidth="1"/>
    <col min="5383" max="5383" width="16.140625" style="299" bestFit="1" customWidth="1"/>
    <col min="5384" max="5632" width="9.140625" style="299"/>
    <col min="5633" max="5633" width="1.7109375" style="299" customWidth="1"/>
    <col min="5634" max="5634" width="8.7109375" style="299" bestFit="1" customWidth="1"/>
    <col min="5635" max="5637" width="9.140625" style="299"/>
    <col min="5638" max="5638" width="17.140625" style="299" customWidth="1"/>
    <col min="5639" max="5639" width="16.140625" style="299" bestFit="1" customWidth="1"/>
    <col min="5640" max="5888" width="9.140625" style="299"/>
    <col min="5889" max="5889" width="1.7109375" style="299" customWidth="1"/>
    <col min="5890" max="5890" width="8.7109375" style="299" bestFit="1" customWidth="1"/>
    <col min="5891" max="5893" width="9.140625" style="299"/>
    <col min="5894" max="5894" width="17.140625" style="299" customWidth="1"/>
    <col min="5895" max="5895" width="16.140625" style="299" bestFit="1" customWidth="1"/>
    <col min="5896" max="6144" width="9.140625" style="299"/>
    <col min="6145" max="6145" width="1.7109375" style="299" customWidth="1"/>
    <col min="6146" max="6146" width="8.7109375" style="299" bestFit="1" customWidth="1"/>
    <col min="6147" max="6149" width="9.140625" style="299"/>
    <col min="6150" max="6150" width="17.140625" style="299" customWidth="1"/>
    <col min="6151" max="6151" width="16.140625" style="299" bestFit="1" customWidth="1"/>
    <col min="6152" max="6400" width="9.140625" style="299"/>
    <col min="6401" max="6401" width="1.7109375" style="299" customWidth="1"/>
    <col min="6402" max="6402" width="8.7109375" style="299" bestFit="1" customWidth="1"/>
    <col min="6403" max="6405" width="9.140625" style="299"/>
    <col min="6406" max="6406" width="17.140625" style="299" customWidth="1"/>
    <col min="6407" max="6407" width="16.140625" style="299" bestFit="1" customWidth="1"/>
    <col min="6408" max="6656" width="9.140625" style="299"/>
    <col min="6657" max="6657" width="1.7109375" style="299" customWidth="1"/>
    <col min="6658" max="6658" width="8.7109375" style="299" bestFit="1" customWidth="1"/>
    <col min="6659" max="6661" width="9.140625" style="299"/>
    <col min="6662" max="6662" width="17.140625" style="299" customWidth="1"/>
    <col min="6663" max="6663" width="16.140625" style="299" bestFit="1" customWidth="1"/>
    <col min="6664" max="6912" width="9.140625" style="299"/>
    <col min="6913" max="6913" width="1.7109375" style="299" customWidth="1"/>
    <col min="6914" max="6914" width="8.7109375" style="299" bestFit="1" customWidth="1"/>
    <col min="6915" max="6917" width="9.140625" style="299"/>
    <col min="6918" max="6918" width="17.140625" style="299" customWidth="1"/>
    <col min="6919" max="6919" width="16.140625" style="299" bestFit="1" customWidth="1"/>
    <col min="6920" max="7168" width="9.140625" style="299"/>
    <col min="7169" max="7169" width="1.7109375" style="299" customWidth="1"/>
    <col min="7170" max="7170" width="8.7109375" style="299" bestFit="1" customWidth="1"/>
    <col min="7171" max="7173" width="9.140625" style="299"/>
    <col min="7174" max="7174" width="17.140625" style="299" customWidth="1"/>
    <col min="7175" max="7175" width="16.140625" style="299" bestFit="1" customWidth="1"/>
    <col min="7176" max="7424" width="9.140625" style="299"/>
    <col min="7425" max="7425" width="1.7109375" style="299" customWidth="1"/>
    <col min="7426" max="7426" width="8.7109375" style="299" bestFit="1" customWidth="1"/>
    <col min="7427" max="7429" width="9.140625" style="299"/>
    <col min="7430" max="7430" width="17.140625" style="299" customWidth="1"/>
    <col min="7431" max="7431" width="16.140625" style="299" bestFit="1" customWidth="1"/>
    <col min="7432" max="7680" width="9.140625" style="299"/>
    <col min="7681" max="7681" width="1.7109375" style="299" customWidth="1"/>
    <col min="7682" max="7682" width="8.7109375" style="299" bestFit="1" customWidth="1"/>
    <col min="7683" max="7685" width="9.140625" style="299"/>
    <col min="7686" max="7686" width="17.140625" style="299" customWidth="1"/>
    <col min="7687" max="7687" width="16.140625" style="299" bestFit="1" customWidth="1"/>
    <col min="7688" max="7936" width="9.140625" style="299"/>
    <col min="7937" max="7937" width="1.7109375" style="299" customWidth="1"/>
    <col min="7938" max="7938" width="8.7109375" style="299" bestFit="1" customWidth="1"/>
    <col min="7939" max="7941" width="9.140625" style="299"/>
    <col min="7942" max="7942" width="17.140625" style="299" customWidth="1"/>
    <col min="7943" max="7943" width="16.140625" style="299" bestFit="1" customWidth="1"/>
    <col min="7944" max="8192" width="9.140625" style="299"/>
    <col min="8193" max="8193" width="1.7109375" style="299" customWidth="1"/>
    <col min="8194" max="8194" width="8.7109375" style="299" bestFit="1" customWidth="1"/>
    <col min="8195" max="8197" width="9.140625" style="299"/>
    <col min="8198" max="8198" width="17.140625" style="299" customWidth="1"/>
    <col min="8199" max="8199" width="16.140625" style="299" bestFit="1" customWidth="1"/>
    <col min="8200" max="8448" width="9.140625" style="299"/>
    <col min="8449" max="8449" width="1.7109375" style="299" customWidth="1"/>
    <col min="8450" max="8450" width="8.7109375" style="299" bestFit="1" customWidth="1"/>
    <col min="8451" max="8453" width="9.140625" style="299"/>
    <col min="8454" max="8454" width="17.140625" style="299" customWidth="1"/>
    <col min="8455" max="8455" width="16.140625" style="299" bestFit="1" customWidth="1"/>
    <col min="8456" max="8704" width="9.140625" style="299"/>
    <col min="8705" max="8705" width="1.7109375" style="299" customWidth="1"/>
    <col min="8706" max="8706" width="8.7109375" style="299" bestFit="1" customWidth="1"/>
    <col min="8707" max="8709" width="9.140625" style="299"/>
    <col min="8710" max="8710" width="17.140625" style="299" customWidth="1"/>
    <col min="8711" max="8711" width="16.140625" style="299" bestFit="1" customWidth="1"/>
    <col min="8712" max="8960" width="9.140625" style="299"/>
    <col min="8961" max="8961" width="1.7109375" style="299" customWidth="1"/>
    <col min="8962" max="8962" width="8.7109375" style="299" bestFit="1" customWidth="1"/>
    <col min="8963" max="8965" width="9.140625" style="299"/>
    <col min="8966" max="8966" width="17.140625" style="299" customWidth="1"/>
    <col min="8967" max="8967" width="16.140625" style="299" bestFit="1" customWidth="1"/>
    <col min="8968" max="9216" width="9.140625" style="299"/>
    <col min="9217" max="9217" width="1.7109375" style="299" customWidth="1"/>
    <col min="9218" max="9218" width="8.7109375" style="299" bestFit="1" customWidth="1"/>
    <col min="9219" max="9221" width="9.140625" style="299"/>
    <col min="9222" max="9222" width="17.140625" style="299" customWidth="1"/>
    <col min="9223" max="9223" width="16.140625" style="299" bestFit="1" customWidth="1"/>
    <col min="9224" max="9472" width="9.140625" style="299"/>
    <col min="9473" max="9473" width="1.7109375" style="299" customWidth="1"/>
    <col min="9474" max="9474" width="8.7109375" style="299" bestFit="1" customWidth="1"/>
    <col min="9475" max="9477" width="9.140625" style="299"/>
    <col min="9478" max="9478" width="17.140625" style="299" customWidth="1"/>
    <col min="9479" max="9479" width="16.140625" style="299" bestFit="1" customWidth="1"/>
    <col min="9480" max="9728" width="9.140625" style="299"/>
    <col min="9729" max="9729" width="1.7109375" style="299" customWidth="1"/>
    <col min="9730" max="9730" width="8.7109375" style="299" bestFit="1" customWidth="1"/>
    <col min="9731" max="9733" width="9.140625" style="299"/>
    <col min="9734" max="9734" width="17.140625" style="299" customWidth="1"/>
    <col min="9735" max="9735" width="16.140625" style="299" bestFit="1" customWidth="1"/>
    <col min="9736" max="9984" width="9.140625" style="299"/>
    <col min="9985" max="9985" width="1.7109375" style="299" customWidth="1"/>
    <col min="9986" max="9986" width="8.7109375" style="299" bestFit="1" customWidth="1"/>
    <col min="9987" max="9989" width="9.140625" style="299"/>
    <col min="9990" max="9990" width="17.140625" style="299" customWidth="1"/>
    <col min="9991" max="9991" width="16.140625" style="299" bestFit="1" customWidth="1"/>
    <col min="9992" max="10240" width="9.140625" style="299"/>
    <col min="10241" max="10241" width="1.7109375" style="299" customWidth="1"/>
    <col min="10242" max="10242" width="8.7109375" style="299" bestFit="1" customWidth="1"/>
    <col min="10243" max="10245" width="9.140625" style="299"/>
    <col min="10246" max="10246" width="17.140625" style="299" customWidth="1"/>
    <col min="10247" max="10247" width="16.140625" style="299" bestFit="1" customWidth="1"/>
    <col min="10248" max="10496" width="9.140625" style="299"/>
    <col min="10497" max="10497" width="1.7109375" style="299" customWidth="1"/>
    <col min="10498" max="10498" width="8.7109375" style="299" bestFit="1" customWidth="1"/>
    <col min="10499" max="10501" width="9.140625" style="299"/>
    <col min="10502" max="10502" width="17.140625" style="299" customWidth="1"/>
    <col min="10503" max="10503" width="16.140625" style="299" bestFit="1" customWidth="1"/>
    <col min="10504" max="10752" width="9.140625" style="299"/>
    <col min="10753" max="10753" width="1.7109375" style="299" customWidth="1"/>
    <col min="10754" max="10754" width="8.7109375" style="299" bestFit="1" customWidth="1"/>
    <col min="10755" max="10757" width="9.140625" style="299"/>
    <col min="10758" max="10758" width="17.140625" style="299" customWidth="1"/>
    <col min="10759" max="10759" width="16.140625" style="299" bestFit="1" customWidth="1"/>
    <col min="10760" max="11008" width="9.140625" style="299"/>
    <col min="11009" max="11009" width="1.7109375" style="299" customWidth="1"/>
    <col min="11010" max="11010" width="8.7109375" style="299" bestFit="1" customWidth="1"/>
    <col min="11011" max="11013" width="9.140625" style="299"/>
    <col min="11014" max="11014" width="17.140625" style="299" customWidth="1"/>
    <col min="11015" max="11015" width="16.140625" style="299" bestFit="1" customWidth="1"/>
    <col min="11016" max="11264" width="9.140625" style="299"/>
    <col min="11265" max="11265" width="1.7109375" style="299" customWidth="1"/>
    <col min="11266" max="11266" width="8.7109375" style="299" bestFit="1" customWidth="1"/>
    <col min="11267" max="11269" width="9.140625" style="299"/>
    <col min="11270" max="11270" width="17.140625" style="299" customWidth="1"/>
    <col min="11271" max="11271" width="16.140625" style="299" bestFit="1" customWidth="1"/>
    <col min="11272" max="11520" width="9.140625" style="299"/>
    <col min="11521" max="11521" width="1.7109375" style="299" customWidth="1"/>
    <col min="11522" max="11522" width="8.7109375" style="299" bestFit="1" customWidth="1"/>
    <col min="11523" max="11525" width="9.140625" style="299"/>
    <col min="11526" max="11526" width="17.140625" style="299" customWidth="1"/>
    <col min="11527" max="11527" width="16.140625" style="299" bestFit="1" customWidth="1"/>
    <col min="11528" max="11776" width="9.140625" style="299"/>
    <col min="11777" max="11777" width="1.7109375" style="299" customWidth="1"/>
    <col min="11778" max="11778" width="8.7109375" style="299" bestFit="1" customWidth="1"/>
    <col min="11779" max="11781" width="9.140625" style="299"/>
    <col min="11782" max="11782" width="17.140625" style="299" customWidth="1"/>
    <col min="11783" max="11783" width="16.140625" style="299" bestFit="1" customWidth="1"/>
    <col min="11784" max="12032" width="9.140625" style="299"/>
    <col min="12033" max="12033" width="1.7109375" style="299" customWidth="1"/>
    <col min="12034" max="12034" width="8.7109375" style="299" bestFit="1" customWidth="1"/>
    <col min="12035" max="12037" width="9.140625" style="299"/>
    <col min="12038" max="12038" width="17.140625" style="299" customWidth="1"/>
    <col min="12039" max="12039" width="16.140625" style="299" bestFit="1" customWidth="1"/>
    <col min="12040" max="12288" width="9.140625" style="299"/>
    <col min="12289" max="12289" width="1.7109375" style="299" customWidth="1"/>
    <col min="12290" max="12290" width="8.7109375" style="299" bestFit="1" customWidth="1"/>
    <col min="12291" max="12293" width="9.140625" style="299"/>
    <col min="12294" max="12294" width="17.140625" style="299" customWidth="1"/>
    <col min="12295" max="12295" width="16.140625" style="299" bestFit="1" customWidth="1"/>
    <col min="12296" max="12544" width="9.140625" style="299"/>
    <col min="12545" max="12545" width="1.7109375" style="299" customWidth="1"/>
    <col min="12546" max="12546" width="8.7109375" style="299" bestFit="1" customWidth="1"/>
    <col min="12547" max="12549" width="9.140625" style="299"/>
    <col min="12550" max="12550" width="17.140625" style="299" customWidth="1"/>
    <col min="12551" max="12551" width="16.140625" style="299" bestFit="1" customWidth="1"/>
    <col min="12552" max="12800" width="9.140625" style="299"/>
    <col min="12801" max="12801" width="1.7109375" style="299" customWidth="1"/>
    <col min="12802" max="12802" width="8.7109375" style="299" bestFit="1" customWidth="1"/>
    <col min="12803" max="12805" width="9.140625" style="299"/>
    <col min="12806" max="12806" width="17.140625" style="299" customWidth="1"/>
    <col min="12807" max="12807" width="16.140625" style="299" bestFit="1" customWidth="1"/>
    <col min="12808" max="13056" width="9.140625" style="299"/>
    <col min="13057" max="13057" width="1.7109375" style="299" customWidth="1"/>
    <col min="13058" max="13058" width="8.7109375" style="299" bestFit="1" customWidth="1"/>
    <col min="13059" max="13061" width="9.140625" style="299"/>
    <col min="13062" max="13062" width="17.140625" style="299" customWidth="1"/>
    <col min="13063" max="13063" width="16.140625" style="299" bestFit="1" customWidth="1"/>
    <col min="13064" max="13312" width="9.140625" style="299"/>
    <col min="13313" max="13313" width="1.7109375" style="299" customWidth="1"/>
    <col min="13314" max="13314" width="8.7109375" style="299" bestFit="1" customWidth="1"/>
    <col min="13315" max="13317" width="9.140625" style="299"/>
    <col min="13318" max="13318" width="17.140625" style="299" customWidth="1"/>
    <col min="13319" max="13319" width="16.140625" style="299" bestFit="1" customWidth="1"/>
    <col min="13320" max="13568" width="9.140625" style="299"/>
    <col min="13569" max="13569" width="1.7109375" style="299" customWidth="1"/>
    <col min="13570" max="13570" width="8.7109375" style="299" bestFit="1" customWidth="1"/>
    <col min="13571" max="13573" width="9.140625" style="299"/>
    <col min="13574" max="13574" width="17.140625" style="299" customWidth="1"/>
    <col min="13575" max="13575" width="16.140625" style="299" bestFit="1" customWidth="1"/>
    <col min="13576" max="13824" width="9.140625" style="299"/>
    <col min="13825" max="13825" width="1.7109375" style="299" customWidth="1"/>
    <col min="13826" max="13826" width="8.7109375" style="299" bestFit="1" customWidth="1"/>
    <col min="13827" max="13829" width="9.140625" style="299"/>
    <col min="13830" max="13830" width="17.140625" style="299" customWidth="1"/>
    <col min="13831" max="13831" width="16.140625" style="299" bestFit="1" customWidth="1"/>
    <col min="13832" max="14080" width="9.140625" style="299"/>
    <col min="14081" max="14081" width="1.7109375" style="299" customWidth="1"/>
    <col min="14082" max="14082" width="8.7109375" style="299" bestFit="1" customWidth="1"/>
    <col min="14083" max="14085" width="9.140625" style="299"/>
    <col min="14086" max="14086" width="17.140625" style="299" customWidth="1"/>
    <col min="14087" max="14087" width="16.140625" style="299" bestFit="1" customWidth="1"/>
    <col min="14088" max="14336" width="9.140625" style="299"/>
    <col min="14337" max="14337" width="1.7109375" style="299" customWidth="1"/>
    <col min="14338" max="14338" width="8.7109375" style="299" bestFit="1" customWidth="1"/>
    <col min="14339" max="14341" width="9.140625" style="299"/>
    <col min="14342" max="14342" width="17.140625" style="299" customWidth="1"/>
    <col min="14343" max="14343" width="16.140625" style="299" bestFit="1" customWidth="1"/>
    <col min="14344" max="14592" width="9.140625" style="299"/>
    <col min="14593" max="14593" width="1.7109375" style="299" customWidth="1"/>
    <col min="14594" max="14594" width="8.7109375" style="299" bestFit="1" customWidth="1"/>
    <col min="14595" max="14597" width="9.140625" style="299"/>
    <col min="14598" max="14598" width="17.140625" style="299" customWidth="1"/>
    <col min="14599" max="14599" width="16.140625" style="299" bestFit="1" customWidth="1"/>
    <col min="14600" max="14848" width="9.140625" style="299"/>
    <col min="14849" max="14849" width="1.7109375" style="299" customWidth="1"/>
    <col min="14850" max="14850" width="8.7109375" style="299" bestFit="1" customWidth="1"/>
    <col min="14851" max="14853" width="9.140625" style="299"/>
    <col min="14854" max="14854" width="17.140625" style="299" customWidth="1"/>
    <col min="14855" max="14855" width="16.140625" style="299" bestFit="1" customWidth="1"/>
    <col min="14856" max="15104" width="9.140625" style="299"/>
    <col min="15105" max="15105" width="1.7109375" style="299" customWidth="1"/>
    <col min="15106" max="15106" width="8.7109375" style="299" bestFit="1" customWidth="1"/>
    <col min="15107" max="15109" width="9.140625" style="299"/>
    <col min="15110" max="15110" width="17.140625" style="299" customWidth="1"/>
    <col min="15111" max="15111" width="16.140625" style="299" bestFit="1" customWidth="1"/>
    <col min="15112" max="15360" width="9.140625" style="299"/>
    <col min="15361" max="15361" width="1.7109375" style="299" customWidth="1"/>
    <col min="15362" max="15362" width="8.7109375" style="299" bestFit="1" customWidth="1"/>
    <col min="15363" max="15365" width="9.140625" style="299"/>
    <col min="15366" max="15366" width="17.140625" style="299" customWidth="1"/>
    <col min="15367" max="15367" width="16.140625" style="299" bestFit="1" customWidth="1"/>
    <col min="15368" max="15616" width="9.140625" style="299"/>
    <col min="15617" max="15617" width="1.7109375" style="299" customWidth="1"/>
    <col min="15618" max="15618" width="8.7109375" style="299" bestFit="1" customWidth="1"/>
    <col min="15619" max="15621" width="9.140625" style="299"/>
    <col min="15622" max="15622" width="17.140625" style="299" customWidth="1"/>
    <col min="15623" max="15623" width="16.140625" style="299" bestFit="1" customWidth="1"/>
    <col min="15624" max="15872" width="9.140625" style="299"/>
    <col min="15873" max="15873" width="1.7109375" style="299" customWidth="1"/>
    <col min="15874" max="15874" width="8.7109375" style="299" bestFit="1" customWidth="1"/>
    <col min="15875" max="15877" width="9.140625" style="299"/>
    <col min="15878" max="15878" width="17.140625" style="299" customWidth="1"/>
    <col min="15879" max="15879" width="16.140625" style="299" bestFit="1" customWidth="1"/>
    <col min="15880" max="16128" width="9.140625" style="299"/>
    <col min="16129" max="16129" width="1.7109375" style="299" customWidth="1"/>
    <col min="16130" max="16130" width="8.7109375" style="299" bestFit="1" customWidth="1"/>
    <col min="16131" max="16133" width="9.140625" style="299"/>
    <col min="16134" max="16134" width="17.140625" style="299" customWidth="1"/>
    <col min="16135" max="16135" width="16.140625" style="299" bestFit="1" customWidth="1"/>
    <col min="16136" max="16384" width="9.140625" style="299"/>
  </cols>
  <sheetData>
    <row r="2" spans="2:10" ht="23.25">
      <c r="B2" s="397" t="s">
        <v>681</v>
      </c>
      <c r="C2" s="397"/>
      <c r="D2" s="397"/>
      <c r="E2" s="397"/>
      <c r="F2" s="397"/>
      <c r="G2" s="397"/>
    </row>
    <row r="3" spans="2:10" ht="9.9499999999999993" customHeight="1">
      <c r="B3" s="300"/>
      <c r="C3" s="300"/>
      <c r="D3" s="300"/>
      <c r="E3" s="300"/>
      <c r="F3" s="300"/>
      <c r="G3" s="300"/>
    </row>
    <row r="4" spans="2:10" ht="20.25">
      <c r="B4" s="396" t="s">
        <v>688</v>
      </c>
      <c r="C4" s="396"/>
      <c r="D4" s="396"/>
      <c r="E4" s="396"/>
      <c r="F4" s="396"/>
      <c r="G4" s="396"/>
      <c r="H4" s="396"/>
      <c r="I4" s="396"/>
      <c r="J4" s="396"/>
    </row>
    <row r="5" spans="2:10" ht="20.25">
      <c r="B5" s="396" t="s">
        <v>689</v>
      </c>
      <c r="C5" s="396"/>
      <c r="D5" s="396"/>
      <c r="E5" s="396"/>
      <c r="F5" s="396"/>
      <c r="G5" s="396"/>
    </row>
    <row r="6" spans="2:10" ht="15.75">
      <c r="B6" s="301"/>
      <c r="C6" s="301"/>
      <c r="D6" s="301"/>
      <c r="E6" s="301"/>
      <c r="F6" s="301"/>
      <c r="G6" s="301"/>
    </row>
    <row r="7" spans="2:10">
      <c r="B7" s="302"/>
      <c r="C7" s="303"/>
      <c r="D7" s="303"/>
      <c r="E7" s="303"/>
      <c r="F7" s="303"/>
      <c r="G7" s="304"/>
    </row>
    <row r="8" spans="2:10" ht="18" customHeight="1">
      <c r="B8" s="305" t="s">
        <v>14</v>
      </c>
      <c r="C8" s="395" t="s">
        <v>682</v>
      </c>
      <c r="D8" s="395"/>
      <c r="E8" s="395"/>
      <c r="F8" s="395"/>
      <c r="G8" s="306">
        <f>+Most!F550</f>
        <v>0</v>
      </c>
    </row>
    <row r="9" spans="2:10" ht="9.9499999999999993" customHeight="1">
      <c r="B9" s="305"/>
      <c r="C9" s="307"/>
      <c r="D9" s="307"/>
      <c r="E9" s="307"/>
      <c r="F9" s="307"/>
      <c r="G9" s="306"/>
    </row>
    <row r="10" spans="2:10" ht="18" customHeight="1">
      <c r="B10" s="305" t="s">
        <v>16</v>
      </c>
      <c r="C10" s="395" t="s">
        <v>683</v>
      </c>
      <c r="D10" s="395"/>
      <c r="E10" s="395"/>
      <c r="F10" s="395"/>
      <c r="G10" s="306">
        <f>+Cesta!I167</f>
        <v>0</v>
      </c>
    </row>
    <row r="11" spans="2:10" ht="9.9499999999999993" customHeight="1">
      <c r="B11" s="305"/>
      <c r="C11" s="307"/>
      <c r="D11" s="307"/>
      <c r="E11" s="307"/>
      <c r="F11" s="307"/>
      <c r="G11" s="306"/>
    </row>
    <row r="12" spans="2:10" ht="18" customHeight="1">
      <c r="B12" s="305" t="s">
        <v>17</v>
      </c>
      <c r="C12" s="395" t="s">
        <v>684</v>
      </c>
      <c r="D12" s="395"/>
      <c r="E12" s="395"/>
      <c r="F12" s="395"/>
      <c r="G12" s="306">
        <f>+Zapora!G8</f>
        <v>0</v>
      </c>
    </row>
    <row r="13" spans="2:10" ht="9.9499999999999993" customHeight="1">
      <c r="B13" s="305"/>
      <c r="C13" s="307"/>
      <c r="D13" s="307"/>
      <c r="E13" s="307"/>
      <c r="F13" s="307"/>
      <c r="G13" s="306"/>
    </row>
    <row r="14" spans="2:10" ht="18" customHeight="1">
      <c r="B14" s="305" t="s">
        <v>21</v>
      </c>
      <c r="C14" s="395" t="s">
        <v>685</v>
      </c>
      <c r="D14" s="395"/>
      <c r="E14" s="395"/>
      <c r="F14" s="395"/>
      <c r="G14" s="306">
        <f>+Telekom!G100</f>
        <v>0</v>
      </c>
    </row>
    <row r="15" spans="2:10" ht="9.9499999999999993" customHeight="1">
      <c r="B15" s="305"/>
      <c r="C15" s="307"/>
      <c r="D15" s="307"/>
      <c r="E15" s="307"/>
      <c r="F15" s="307"/>
      <c r="G15" s="306"/>
    </row>
    <row r="16" spans="2:10" ht="18" customHeight="1">
      <c r="B16" s="305" t="s">
        <v>23</v>
      </c>
      <c r="C16" s="395" t="s">
        <v>690</v>
      </c>
      <c r="D16" s="395"/>
      <c r="E16" s="395"/>
      <c r="F16" s="395"/>
      <c r="G16" s="306">
        <f>+Vgu!G57</f>
        <v>0</v>
      </c>
    </row>
    <row r="17" spans="2:7" ht="9.9499999999999993" customHeight="1">
      <c r="B17" s="308"/>
      <c r="C17" s="309"/>
      <c r="D17" s="309"/>
      <c r="E17" s="309"/>
      <c r="F17" s="309"/>
      <c r="G17" s="310"/>
    </row>
    <row r="18" spans="2:7" ht="15.75">
      <c r="F18" s="311" t="s">
        <v>658</v>
      </c>
      <c r="G18" s="312">
        <f>SUM(G8:G16)</f>
        <v>0</v>
      </c>
    </row>
    <row r="19" spans="2:7">
      <c r="F19" s="313"/>
    </row>
    <row r="20" spans="2:7" ht="15.75">
      <c r="F20" s="311" t="s">
        <v>686</v>
      </c>
      <c r="G20" s="312">
        <f>+G18*1.22</f>
        <v>0</v>
      </c>
    </row>
    <row r="21" spans="2:7">
      <c r="B21" s="314"/>
      <c r="C21" s="315"/>
      <c r="F21" s="313"/>
    </row>
    <row r="22" spans="2:7" ht="15.75">
      <c r="F22" s="311" t="s">
        <v>687</v>
      </c>
      <c r="G22" s="312">
        <f>+G20+G18</f>
        <v>0</v>
      </c>
    </row>
  </sheetData>
  <mergeCells count="8">
    <mergeCell ref="C14:F14"/>
    <mergeCell ref="B4:J4"/>
    <mergeCell ref="C16:F16"/>
    <mergeCell ref="B2:G2"/>
    <mergeCell ref="B5:G5"/>
    <mergeCell ref="C8:F8"/>
    <mergeCell ref="C10:F10"/>
    <mergeCell ref="C12:F12"/>
  </mergeCells>
  <pageMargins left="0.98425196850393704" right="0.59055118110236227" top="0.78740157480314965" bottom="0.78740157480314965" header="0.31496062992125984" footer="0.31496062992125984"/>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zoomScaleSheetLayoutView="130" workbookViewId="0">
      <selection activeCell="A2" sqref="A2"/>
    </sheetView>
  </sheetViews>
  <sheetFormatPr defaultRowHeight="12.75"/>
  <cols>
    <col min="1" max="1" width="14.85546875" style="331" customWidth="1"/>
    <col min="2" max="256" width="9.140625" style="331"/>
    <col min="257" max="257" width="14.85546875" style="331" customWidth="1"/>
    <col min="258" max="512" width="9.140625" style="331"/>
    <col min="513" max="513" width="14.85546875" style="331" customWidth="1"/>
    <col min="514" max="768" width="9.140625" style="331"/>
    <col min="769" max="769" width="14.85546875" style="331" customWidth="1"/>
    <col min="770" max="1024" width="9.140625" style="331"/>
    <col min="1025" max="1025" width="14.85546875" style="331" customWidth="1"/>
    <col min="1026" max="1280" width="9.140625" style="331"/>
    <col min="1281" max="1281" width="14.85546875" style="331" customWidth="1"/>
    <col min="1282" max="1536" width="9.140625" style="331"/>
    <col min="1537" max="1537" width="14.85546875" style="331" customWidth="1"/>
    <col min="1538" max="1792" width="9.140625" style="331"/>
    <col min="1793" max="1793" width="14.85546875" style="331" customWidth="1"/>
    <col min="1794" max="2048" width="9.140625" style="331"/>
    <col min="2049" max="2049" width="14.85546875" style="331" customWidth="1"/>
    <col min="2050" max="2304" width="9.140625" style="331"/>
    <col min="2305" max="2305" width="14.85546875" style="331" customWidth="1"/>
    <col min="2306" max="2560" width="9.140625" style="331"/>
    <col min="2561" max="2561" width="14.85546875" style="331" customWidth="1"/>
    <col min="2562" max="2816" width="9.140625" style="331"/>
    <col min="2817" max="2817" width="14.85546875" style="331" customWidth="1"/>
    <col min="2818" max="3072" width="9.140625" style="331"/>
    <col min="3073" max="3073" width="14.85546875" style="331" customWidth="1"/>
    <col min="3074" max="3328" width="9.140625" style="331"/>
    <col min="3329" max="3329" width="14.85546875" style="331" customWidth="1"/>
    <col min="3330" max="3584" width="9.140625" style="331"/>
    <col min="3585" max="3585" width="14.85546875" style="331" customWidth="1"/>
    <col min="3586" max="3840" width="9.140625" style="331"/>
    <col min="3841" max="3841" width="14.85546875" style="331" customWidth="1"/>
    <col min="3842" max="4096" width="9.140625" style="331"/>
    <col min="4097" max="4097" width="14.85546875" style="331" customWidth="1"/>
    <col min="4098" max="4352" width="9.140625" style="331"/>
    <col min="4353" max="4353" width="14.85546875" style="331" customWidth="1"/>
    <col min="4354" max="4608" width="9.140625" style="331"/>
    <col min="4609" max="4609" width="14.85546875" style="331" customWidth="1"/>
    <col min="4610" max="4864" width="9.140625" style="331"/>
    <col min="4865" max="4865" width="14.85546875" style="331" customWidth="1"/>
    <col min="4866" max="5120" width="9.140625" style="331"/>
    <col min="5121" max="5121" width="14.85546875" style="331" customWidth="1"/>
    <col min="5122" max="5376" width="9.140625" style="331"/>
    <col min="5377" max="5377" width="14.85546875" style="331" customWidth="1"/>
    <col min="5378" max="5632" width="9.140625" style="331"/>
    <col min="5633" max="5633" width="14.85546875" style="331" customWidth="1"/>
    <col min="5634" max="5888" width="9.140625" style="331"/>
    <col min="5889" max="5889" width="14.85546875" style="331" customWidth="1"/>
    <col min="5890" max="6144" width="9.140625" style="331"/>
    <col min="6145" max="6145" width="14.85546875" style="331" customWidth="1"/>
    <col min="6146" max="6400" width="9.140625" style="331"/>
    <col min="6401" max="6401" width="14.85546875" style="331" customWidth="1"/>
    <col min="6402" max="6656" width="9.140625" style="331"/>
    <col min="6657" max="6657" width="14.85546875" style="331" customWidth="1"/>
    <col min="6658" max="6912" width="9.140625" style="331"/>
    <col min="6913" max="6913" width="14.85546875" style="331" customWidth="1"/>
    <col min="6914" max="7168" width="9.140625" style="331"/>
    <col min="7169" max="7169" width="14.85546875" style="331" customWidth="1"/>
    <col min="7170" max="7424" width="9.140625" style="331"/>
    <col min="7425" max="7425" width="14.85546875" style="331" customWidth="1"/>
    <col min="7426" max="7680" width="9.140625" style="331"/>
    <col min="7681" max="7681" width="14.85546875" style="331" customWidth="1"/>
    <col min="7682" max="7936" width="9.140625" style="331"/>
    <col min="7937" max="7937" width="14.85546875" style="331" customWidth="1"/>
    <col min="7938" max="8192" width="9.140625" style="331"/>
    <col min="8193" max="8193" width="14.85546875" style="331" customWidth="1"/>
    <col min="8194" max="8448" width="9.140625" style="331"/>
    <col min="8449" max="8449" width="14.85546875" style="331" customWidth="1"/>
    <col min="8450" max="8704" width="9.140625" style="331"/>
    <col min="8705" max="8705" width="14.85546875" style="331" customWidth="1"/>
    <col min="8706" max="8960" width="9.140625" style="331"/>
    <col min="8961" max="8961" width="14.85546875" style="331" customWidth="1"/>
    <col min="8962" max="9216" width="9.140625" style="331"/>
    <col min="9217" max="9217" width="14.85546875" style="331" customWidth="1"/>
    <col min="9218" max="9472" width="9.140625" style="331"/>
    <col min="9473" max="9473" width="14.85546875" style="331" customWidth="1"/>
    <col min="9474" max="9728" width="9.140625" style="331"/>
    <col min="9729" max="9729" width="14.85546875" style="331" customWidth="1"/>
    <col min="9730" max="9984" width="9.140625" style="331"/>
    <col min="9985" max="9985" width="14.85546875" style="331" customWidth="1"/>
    <col min="9986" max="10240" width="9.140625" style="331"/>
    <col min="10241" max="10241" width="14.85546875" style="331" customWidth="1"/>
    <col min="10242" max="10496" width="9.140625" style="331"/>
    <col min="10497" max="10497" width="14.85546875" style="331" customWidth="1"/>
    <col min="10498" max="10752" width="9.140625" style="331"/>
    <col min="10753" max="10753" width="14.85546875" style="331" customWidth="1"/>
    <col min="10754" max="11008" width="9.140625" style="331"/>
    <col min="11009" max="11009" width="14.85546875" style="331" customWidth="1"/>
    <col min="11010" max="11264" width="9.140625" style="331"/>
    <col min="11265" max="11265" width="14.85546875" style="331" customWidth="1"/>
    <col min="11266" max="11520" width="9.140625" style="331"/>
    <col min="11521" max="11521" width="14.85546875" style="331" customWidth="1"/>
    <col min="11522" max="11776" width="9.140625" style="331"/>
    <col min="11777" max="11777" width="14.85546875" style="331" customWidth="1"/>
    <col min="11778" max="12032" width="9.140625" style="331"/>
    <col min="12033" max="12033" width="14.85546875" style="331" customWidth="1"/>
    <col min="12034" max="12288" width="9.140625" style="331"/>
    <col min="12289" max="12289" width="14.85546875" style="331" customWidth="1"/>
    <col min="12290" max="12544" width="9.140625" style="331"/>
    <col min="12545" max="12545" width="14.85546875" style="331" customWidth="1"/>
    <col min="12546" max="12800" width="9.140625" style="331"/>
    <col min="12801" max="12801" width="14.85546875" style="331" customWidth="1"/>
    <col min="12802" max="13056" width="9.140625" style="331"/>
    <col min="13057" max="13057" width="14.85546875" style="331" customWidth="1"/>
    <col min="13058" max="13312" width="9.140625" style="331"/>
    <col min="13313" max="13313" width="14.85546875" style="331" customWidth="1"/>
    <col min="13314" max="13568" width="9.140625" style="331"/>
    <col min="13569" max="13569" width="14.85546875" style="331" customWidth="1"/>
    <col min="13570" max="13824" width="9.140625" style="331"/>
    <col min="13825" max="13825" width="14.85546875" style="331" customWidth="1"/>
    <col min="13826" max="14080" width="9.140625" style="331"/>
    <col min="14081" max="14081" width="14.85546875" style="331" customWidth="1"/>
    <col min="14082" max="14336" width="9.140625" style="331"/>
    <col min="14337" max="14337" width="14.85546875" style="331" customWidth="1"/>
    <col min="14338" max="14592" width="9.140625" style="331"/>
    <col min="14593" max="14593" width="14.85546875" style="331" customWidth="1"/>
    <col min="14594" max="14848" width="9.140625" style="331"/>
    <col min="14849" max="14849" width="14.85546875" style="331" customWidth="1"/>
    <col min="14850" max="15104" width="9.140625" style="331"/>
    <col min="15105" max="15105" width="14.85546875" style="331" customWidth="1"/>
    <col min="15106" max="15360" width="9.140625" style="331"/>
    <col min="15361" max="15361" width="14.85546875" style="331" customWidth="1"/>
    <col min="15362" max="15616" width="9.140625" style="331"/>
    <col min="15617" max="15617" width="14.85546875" style="331" customWidth="1"/>
    <col min="15618" max="15872" width="9.140625" style="331"/>
    <col min="15873" max="15873" width="14.85546875" style="331" customWidth="1"/>
    <col min="15874" max="16128" width="9.140625" style="331"/>
    <col min="16129" max="16129" width="14.85546875" style="331" customWidth="1"/>
    <col min="16130" max="16384" width="9.140625" style="331"/>
  </cols>
  <sheetData>
    <row r="1" spans="1:7" ht="12.95" customHeight="1">
      <c r="A1" s="330"/>
      <c r="B1" s="330"/>
      <c r="C1" s="330"/>
      <c r="D1" s="330"/>
      <c r="E1" s="330"/>
      <c r="F1" s="330"/>
      <c r="G1" s="330"/>
    </row>
    <row r="2" spans="1:7" ht="26.1" customHeight="1">
      <c r="A2" s="332" t="s">
        <v>704</v>
      </c>
      <c r="B2" s="333"/>
      <c r="C2" s="334"/>
      <c r="D2" s="334"/>
      <c r="E2" s="335"/>
      <c r="F2" s="334"/>
      <c r="G2" s="336"/>
    </row>
    <row r="3" spans="1:7" ht="12.95" customHeight="1">
      <c r="A3" s="337"/>
      <c r="B3" s="337"/>
      <c r="C3" s="338"/>
      <c r="D3" s="338"/>
      <c r="E3" s="339"/>
      <c r="F3" s="339"/>
      <c r="G3" s="339"/>
    </row>
    <row r="4" spans="1:7" ht="12.95" customHeight="1">
      <c r="A4" s="400" t="s">
        <v>709</v>
      </c>
      <c r="B4" s="400"/>
      <c r="C4" s="400"/>
      <c r="D4" s="400"/>
      <c r="E4" s="400"/>
      <c r="F4" s="400"/>
      <c r="G4" s="400"/>
    </row>
    <row r="5" spans="1:7" ht="51.95" customHeight="1">
      <c r="A5" s="399" t="s">
        <v>696</v>
      </c>
      <c r="B5" s="399"/>
      <c r="C5" s="399"/>
      <c r="D5" s="399"/>
      <c r="E5" s="399"/>
      <c r="F5" s="399"/>
      <c r="G5" s="399"/>
    </row>
    <row r="6" spans="1:7" ht="12.95" customHeight="1">
      <c r="A6" s="337"/>
      <c r="B6" s="337"/>
      <c r="C6" s="337"/>
      <c r="D6" s="337"/>
      <c r="E6" s="337"/>
      <c r="F6" s="337"/>
      <c r="G6" s="337"/>
    </row>
    <row r="7" spans="1:7" ht="12.95" customHeight="1">
      <c r="A7" s="340" t="s">
        <v>705</v>
      </c>
      <c r="B7" s="341"/>
      <c r="C7" s="343"/>
      <c r="D7" s="343"/>
      <c r="E7" s="342"/>
      <c r="F7" s="342"/>
      <c r="G7" s="342"/>
    </row>
    <row r="8" spans="1:7" ht="39" customHeight="1">
      <c r="A8" s="403" t="s">
        <v>706</v>
      </c>
      <c r="B8" s="403"/>
      <c r="C8" s="403"/>
      <c r="D8" s="403"/>
      <c r="E8" s="403"/>
      <c r="F8" s="403"/>
      <c r="G8" s="403"/>
    </row>
    <row r="9" spans="1:7" ht="12.95" customHeight="1">
      <c r="A9" s="337"/>
      <c r="B9" s="337"/>
      <c r="C9" s="344"/>
      <c r="D9" s="344"/>
      <c r="E9" s="339"/>
      <c r="F9" s="339"/>
      <c r="G9" s="339"/>
    </row>
    <row r="10" spans="1:7" ht="12.95" customHeight="1">
      <c r="A10" s="401" t="s">
        <v>707</v>
      </c>
      <c r="B10" s="402"/>
      <c r="C10" s="402"/>
      <c r="D10" s="343"/>
      <c r="E10" s="342"/>
      <c r="F10" s="342"/>
      <c r="G10" s="342"/>
    </row>
    <row r="11" spans="1:7" ht="78" customHeight="1">
      <c r="A11" s="403" t="s">
        <v>710</v>
      </c>
      <c r="B11" s="403"/>
      <c r="C11" s="403"/>
      <c r="D11" s="403"/>
      <c r="E11" s="403"/>
      <c r="F11" s="403"/>
      <c r="G11" s="403"/>
    </row>
    <row r="12" spans="1:7" ht="12.95" customHeight="1">
      <c r="A12" s="341"/>
      <c r="B12" s="341"/>
      <c r="C12" s="341"/>
      <c r="D12" s="341"/>
      <c r="E12" s="341"/>
      <c r="F12" s="341"/>
      <c r="G12" s="341"/>
    </row>
    <row r="13" spans="1:7" ht="12.95" customHeight="1">
      <c r="A13" s="401" t="s">
        <v>708</v>
      </c>
      <c r="B13" s="402"/>
      <c r="C13" s="402"/>
      <c r="D13" s="343"/>
      <c r="E13" s="342"/>
      <c r="F13" s="342"/>
      <c r="G13" s="342"/>
    </row>
    <row r="14" spans="1:7" ht="39" customHeight="1">
      <c r="A14" s="398" t="s">
        <v>695</v>
      </c>
      <c r="B14" s="398"/>
      <c r="C14" s="398"/>
      <c r="D14" s="398"/>
      <c r="E14" s="398"/>
      <c r="F14" s="398"/>
      <c r="G14" s="398"/>
    </row>
    <row r="15" spans="1:7" ht="12.95" customHeight="1"/>
    <row r="16" spans="1:7" ht="12.95" customHeight="1"/>
    <row r="17" ht="12.95" customHeight="1"/>
    <row r="18" ht="12.95" customHeight="1"/>
    <row r="19" ht="12.95" customHeight="1"/>
    <row r="20" ht="12.95" customHeight="1"/>
    <row r="21" ht="12.95" customHeight="1"/>
  </sheetData>
  <mergeCells count="7">
    <mergeCell ref="A14:G14"/>
    <mergeCell ref="A5:G5"/>
    <mergeCell ref="A4:G4"/>
    <mergeCell ref="A13:C13"/>
    <mergeCell ref="A11:G11"/>
    <mergeCell ref="A8:G8"/>
    <mergeCell ref="A10:C10"/>
  </mergeCells>
  <conditionalFormatting sqref="G2:G3 G10">
    <cfRule type="cellIs" dxfId="3" priority="4" stopIfTrue="1" operator="equal">
      <formula>0</formula>
    </cfRule>
  </conditionalFormatting>
  <conditionalFormatting sqref="G7 G9 C10">
    <cfRule type="cellIs" dxfId="2" priority="5" stopIfTrue="1" operator="equal">
      <formula>0</formula>
    </cfRule>
  </conditionalFormatting>
  <conditionalFormatting sqref="G13">
    <cfRule type="cellIs" dxfId="1" priority="1" stopIfTrue="1" operator="equal">
      <formula>0</formula>
    </cfRule>
  </conditionalFormatting>
  <conditionalFormatting sqref="C13">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0"/>
  <sheetViews>
    <sheetView zoomScaleNormal="100" zoomScaleSheetLayoutView="100" zoomScalePageLayoutView="140" workbookViewId="0">
      <selection sqref="A1:I1"/>
    </sheetView>
  </sheetViews>
  <sheetFormatPr defaultRowHeight="12.75"/>
  <cols>
    <col min="1" max="1" width="7.5703125" style="26" bestFit="1" customWidth="1"/>
    <col min="2" max="2" width="1.42578125" style="9" customWidth="1"/>
    <col min="3" max="3" width="23.7109375" style="349" customWidth="1"/>
    <col min="4" max="4" width="13.7109375" style="352" customWidth="1"/>
    <col min="5" max="5" width="20.7109375" style="350" customWidth="1"/>
    <col min="6" max="6" width="18.28515625" style="47" customWidth="1"/>
    <col min="7" max="7" width="13.42578125" style="1" bestFit="1" customWidth="1"/>
    <col min="8" max="8" width="9" customWidth="1"/>
  </cols>
  <sheetData>
    <row r="1" spans="1:9" s="258" customFormat="1" ht="20.25">
      <c r="A1" s="396" t="s">
        <v>688</v>
      </c>
      <c r="B1" s="396"/>
      <c r="C1" s="396"/>
      <c r="D1" s="396"/>
      <c r="E1" s="396"/>
      <c r="F1" s="396"/>
      <c r="G1" s="396"/>
      <c r="H1" s="396"/>
      <c r="I1" s="396"/>
    </row>
    <row r="2" spans="1:9" s="258" customFormat="1" ht="20.25">
      <c r="A2" s="396" t="s">
        <v>689</v>
      </c>
      <c r="B2" s="396"/>
      <c r="C2" s="396"/>
      <c r="D2" s="396"/>
      <c r="E2" s="396"/>
      <c r="F2" s="396"/>
      <c r="G2" s="299"/>
      <c r="H2" s="299"/>
      <c r="I2" s="299"/>
    </row>
    <row r="3" spans="1:9" s="258" customFormat="1">
      <c r="C3" s="12"/>
      <c r="D3" s="346"/>
      <c r="E3" s="347"/>
      <c r="F3" s="45"/>
    </row>
    <row r="4" spans="1:9" s="258" customFormat="1" ht="18">
      <c r="A4" s="406" t="s">
        <v>691</v>
      </c>
      <c r="B4" s="406"/>
      <c r="C4" s="406"/>
      <c r="D4" s="406"/>
      <c r="E4" s="406"/>
      <c r="F4" s="406"/>
      <c r="G4" s="299"/>
      <c r="H4" s="299"/>
      <c r="I4" s="299"/>
    </row>
    <row r="5" spans="1:9" s="258" customFormat="1">
      <c r="C5" s="12"/>
      <c r="D5" s="346"/>
      <c r="E5" s="347"/>
      <c r="F5" s="45"/>
    </row>
    <row r="6" spans="1:9" s="40" customFormat="1">
      <c r="A6" s="34" t="s">
        <v>14</v>
      </c>
      <c r="B6" s="35"/>
      <c r="C6" s="415" t="s">
        <v>0</v>
      </c>
      <c r="D6" s="416"/>
      <c r="E6" s="348"/>
      <c r="F6" s="46"/>
      <c r="G6" s="39"/>
    </row>
    <row r="7" spans="1:9">
      <c r="A7" s="24"/>
      <c r="B7" s="8"/>
      <c r="C7" s="280"/>
      <c r="D7" s="349"/>
    </row>
    <row r="8" spans="1:9" s="2" customFormat="1">
      <c r="A8" s="18" t="s">
        <v>56</v>
      </c>
      <c r="B8" s="19"/>
      <c r="C8" s="411" t="s">
        <v>57</v>
      </c>
      <c r="D8" s="412"/>
      <c r="E8" s="351"/>
      <c r="F8" s="48"/>
      <c r="G8" s="5"/>
    </row>
    <row r="10" spans="1:9" ht="25.5" customHeight="1">
      <c r="A10" s="25" t="s">
        <v>249</v>
      </c>
      <c r="C10" s="408" t="s">
        <v>250</v>
      </c>
      <c r="D10" s="408"/>
      <c r="E10" s="408"/>
      <c r="F10" s="49"/>
    </row>
    <row r="11" spans="1:9">
      <c r="B11" s="68"/>
      <c r="E11" s="353"/>
      <c r="F11" s="55"/>
      <c r="G11" s="69"/>
    </row>
    <row r="12" spans="1:9">
      <c r="B12" s="68"/>
      <c r="C12" s="354" t="s">
        <v>251</v>
      </c>
      <c r="D12" s="352">
        <v>0.11</v>
      </c>
      <c r="E12" s="353">
        <v>0</v>
      </c>
      <c r="F12" s="55">
        <f>D12*E12</f>
        <v>0</v>
      </c>
      <c r="G12" s="69"/>
    </row>
    <row r="14" spans="1:9" ht="42.75" customHeight="1">
      <c r="A14" s="25" t="s">
        <v>252</v>
      </c>
      <c r="C14" s="409" t="s">
        <v>756</v>
      </c>
      <c r="D14" s="408"/>
      <c r="E14" s="408"/>
      <c r="F14" s="49"/>
    </row>
    <row r="15" spans="1:9">
      <c r="B15" s="68"/>
      <c r="E15" s="353"/>
      <c r="F15" s="55"/>
      <c r="G15" s="69"/>
    </row>
    <row r="16" spans="1:9">
      <c r="B16" s="68"/>
      <c r="C16" s="354" t="s">
        <v>251</v>
      </c>
      <c r="D16" s="352">
        <v>0.11</v>
      </c>
      <c r="E16" s="353">
        <v>0</v>
      </c>
      <c r="F16" s="55">
        <f>D16*E16</f>
        <v>0</v>
      </c>
      <c r="G16" s="69"/>
    </row>
    <row r="17" spans="1:7" ht="14.25" customHeight="1"/>
    <row r="18" spans="1:7" ht="27" customHeight="1">
      <c r="A18" s="25" t="s">
        <v>253</v>
      </c>
      <c r="C18" s="408" t="s">
        <v>254</v>
      </c>
      <c r="D18" s="408"/>
      <c r="E18" s="408"/>
      <c r="F18" s="49"/>
    </row>
    <row r="19" spans="1:7">
      <c r="B19" s="68"/>
      <c r="E19" s="353"/>
      <c r="F19" s="55"/>
      <c r="G19" s="69"/>
    </row>
    <row r="20" spans="1:7">
      <c r="B20" s="68"/>
      <c r="C20" s="354" t="s">
        <v>255</v>
      </c>
      <c r="D20" s="352">
        <v>8</v>
      </c>
      <c r="E20" s="353">
        <v>0</v>
      </c>
      <c r="F20" s="55">
        <f>D20*E20</f>
        <v>0</v>
      </c>
      <c r="G20" s="69"/>
    </row>
    <row r="21" spans="1:7" ht="14.25" customHeight="1"/>
    <row r="22" spans="1:7" ht="30.75" customHeight="1">
      <c r="A22" s="25" t="s">
        <v>256</v>
      </c>
      <c r="C22" s="408" t="s">
        <v>317</v>
      </c>
      <c r="D22" s="408"/>
      <c r="E22" s="408"/>
      <c r="F22" s="49"/>
    </row>
    <row r="23" spans="1:7">
      <c r="B23" s="68"/>
      <c r="E23" s="353"/>
      <c r="F23" s="55"/>
      <c r="G23" s="69"/>
    </row>
    <row r="24" spans="1:7">
      <c r="B24" s="68"/>
      <c r="C24" s="437" t="s">
        <v>251</v>
      </c>
      <c r="D24" s="352">
        <v>0.11</v>
      </c>
      <c r="E24" s="353">
        <v>0</v>
      </c>
      <c r="F24" s="55">
        <f>D24*E24</f>
        <v>0</v>
      </c>
      <c r="G24" s="69"/>
    </row>
    <row r="25" spans="1:7" ht="14.25" customHeight="1"/>
    <row r="26" spans="1:7" ht="27" customHeight="1">
      <c r="A26" s="25" t="s">
        <v>257</v>
      </c>
      <c r="C26" s="408" t="s">
        <v>258</v>
      </c>
      <c r="D26" s="408"/>
      <c r="E26" s="408"/>
      <c r="F26" s="49"/>
    </row>
    <row r="27" spans="1:7">
      <c r="B27" s="68"/>
      <c r="E27" s="353"/>
      <c r="F27" s="55"/>
      <c r="G27" s="69"/>
    </row>
    <row r="28" spans="1:7">
      <c r="B28" s="68"/>
      <c r="C28" s="354" t="s">
        <v>255</v>
      </c>
      <c r="D28" s="352">
        <v>88</v>
      </c>
      <c r="E28" s="353">
        <v>0</v>
      </c>
      <c r="F28" s="55">
        <f>D28*E28</f>
        <v>0</v>
      </c>
      <c r="G28" s="69"/>
    </row>
    <row r="29" spans="1:7" ht="14.25" customHeight="1"/>
    <row r="30" spans="1:7" ht="14.25" customHeight="1">
      <c r="A30" s="25" t="s">
        <v>259</v>
      </c>
      <c r="C30" s="408" t="s">
        <v>321</v>
      </c>
      <c r="D30" s="408"/>
      <c r="E30" s="408"/>
      <c r="F30" s="49"/>
    </row>
    <row r="31" spans="1:7">
      <c r="B31" s="68"/>
      <c r="E31" s="353"/>
      <c r="F31" s="55"/>
      <c r="G31" s="69"/>
    </row>
    <row r="32" spans="1:7">
      <c r="B32" s="68"/>
      <c r="C32" s="354" t="s">
        <v>260</v>
      </c>
      <c r="D32" s="352">
        <v>30</v>
      </c>
      <c r="E32" s="353">
        <v>0</v>
      </c>
      <c r="F32" s="55">
        <f>D32*E32</f>
        <v>0</v>
      </c>
      <c r="G32" s="69"/>
    </row>
    <row r="33" spans="1:7" s="2" customFormat="1" ht="16.5" customHeight="1">
      <c r="A33" s="18" t="s">
        <v>266</v>
      </c>
      <c r="B33" s="19"/>
      <c r="C33" s="424" t="s">
        <v>267</v>
      </c>
      <c r="D33" s="424"/>
      <c r="E33" s="424"/>
      <c r="F33" s="48"/>
      <c r="G33" s="5"/>
    </row>
    <row r="34" spans="1:7" ht="16.5" customHeight="1">
      <c r="C34" s="354"/>
      <c r="E34" s="353"/>
      <c r="F34" s="55"/>
    </row>
    <row r="35" spans="1:7" ht="26.25" customHeight="1">
      <c r="A35" s="25" t="s">
        <v>172</v>
      </c>
      <c r="C35" s="408" t="s">
        <v>711</v>
      </c>
      <c r="D35" s="408"/>
      <c r="E35" s="408"/>
      <c r="F35" s="56"/>
    </row>
    <row r="36" spans="1:7">
      <c r="A36" s="25"/>
      <c r="C36" s="413"/>
      <c r="D36" s="413"/>
      <c r="E36" s="413"/>
      <c r="F36" s="56"/>
    </row>
    <row r="37" spans="1:7">
      <c r="C37" s="354" t="s">
        <v>173</v>
      </c>
      <c r="D37" s="352">
        <v>10</v>
      </c>
      <c r="E37" s="353">
        <v>0</v>
      </c>
      <c r="F37" s="55">
        <f>PRODUCT(D37,E37)</f>
        <v>0</v>
      </c>
    </row>
    <row r="38" spans="1:7">
      <c r="C38" s="354"/>
      <c r="E38" s="353"/>
      <c r="F38" s="55"/>
    </row>
    <row r="39" spans="1:7" ht="38.25" customHeight="1">
      <c r="A39" s="25" t="s">
        <v>175</v>
      </c>
      <c r="C39" s="408" t="s">
        <v>712</v>
      </c>
      <c r="D39" s="408"/>
      <c r="E39" s="408"/>
      <c r="F39" s="56"/>
    </row>
    <row r="40" spans="1:7">
      <c r="A40" s="25"/>
      <c r="C40" s="413" t="s">
        <v>188</v>
      </c>
      <c r="D40" s="413"/>
      <c r="E40" s="413"/>
      <c r="F40" s="56"/>
    </row>
    <row r="41" spans="1:7">
      <c r="C41" s="354" t="s">
        <v>176</v>
      </c>
      <c r="D41" s="352">
        <v>588</v>
      </c>
      <c r="E41" s="353">
        <v>0</v>
      </c>
      <c r="F41" s="55">
        <f>PRODUCT(D41,E41)</f>
        <v>0</v>
      </c>
    </row>
    <row r="42" spans="1:7" ht="16.5" customHeight="1">
      <c r="C42" s="354"/>
      <c r="E42" s="353"/>
      <c r="F42" s="55"/>
    </row>
    <row r="43" spans="1:7">
      <c r="A43" s="25" t="s">
        <v>186</v>
      </c>
      <c r="C43" s="408" t="s">
        <v>713</v>
      </c>
      <c r="D43" s="408"/>
      <c r="E43" s="408"/>
      <c r="F43" s="56"/>
    </row>
    <row r="44" spans="1:7">
      <c r="A44" s="25"/>
      <c r="C44" s="413" t="s">
        <v>187</v>
      </c>
      <c r="D44" s="413"/>
      <c r="E44" s="413"/>
      <c r="F44" s="56"/>
    </row>
    <row r="45" spans="1:7">
      <c r="C45" s="354" t="s">
        <v>176</v>
      </c>
      <c r="D45" s="352">
        <v>87</v>
      </c>
      <c r="E45" s="353">
        <v>0</v>
      </c>
      <c r="F45" s="55">
        <f>PRODUCT(D45,E45)</f>
        <v>0</v>
      </c>
    </row>
    <row r="46" spans="1:7" ht="15" customHeight="1">
      <c r="C46" s="354"/>
      <c r="E46" s="353"/>
      <c r="F46" s="55"/>
    </row>
    <row r="47" spans="1:7" ht="15" customHeight="1">
      <c r="A47" s="25" t="s">
        <v>177</v>
      </c>
      <c r="C47" s="408" t="s">
        <v>178</v>
      </c>
      <c r="D47" s="408"/>
      <c r="E47" s="408"/>
      <c r="F47" s="56"/>
    </row>
    <row r="48" spans="1:7">
      <c r="A48" s="25"/>
      <c r="C48" s="355"/>
      <c r="D48" s="355"/>
      <c r="E48" s="356"/>
      <c r="F48" s="56"/>
    </row>
    <row r="49" spans="1:7">
      <c r="C49" s="354" t="s">
        <v>116</v>
      </c>
      <c r="D49" s="352">
        <v>13.2</v>
      </c>
      <c r="E49" s="353">
        <v>0</v>
      </c>
      <c r="F49" s="55">
        <f>PRODUCT(D49,E49)</f>
        <v>0</v>
      </c>
    </row>
    <row r="50" spans="1:7" ht="15" customHeight="1">
      <c r="C50" s="354"/>
      <c r="E50" s="353"/>
      <c r="F50" s="55"/>
    </row>
    <row r="51" spans="1:7" ht="15" customHeight="1">
      <c r="A51" s="25" t="s">
        <v>179</v>
      </c>
      <c r="C51" s="408" t="s">
        <v>714</v>
      </c>
      <c r="D51" s="408"/>
      <c r="E51" s="408"/>
      <c r="F51" s="56"/>
    </row>
    <row r="52" spans="1:7">
      <c r="A52" s="25"/>
      <c r="C52" s="355"/>
      <c r="D52" s="355"/>
      <c r="E52" s="356"/>
      <c r="F52" s="56"/>
    </row>
    <row r="53" spans="1:7">
      <c r="C53" s="354" t="s">
        <v>116</v>
      </c>
      <c r="D53" s="352">
        <v>84.8</v>
      </c>
      <c r="E53" s="353">
        <v>0</v>
      </c>
      <c r="F53" s="55">
        <f>PRODUCT(D53,E53)</f>
        <v>0</v>
      </c>
    </row>
    <row r="54" spans="1:7" ht="15" customHeight="1">
      <c r="C54" s="354"/>
      <c r="E54" s="353"/>
      <c r="F54" s="55"/>
    </row>
    <row r="55" spans="1:7" s="40" customFormat="1" ht="17.25" customHeight="1">
      <c r="A55" s="72" t="s">
        <v>117</v>
      </c>
      <c r="B55" s="73"/>
      <c r="C55" s="404" t="s">
        <v>180</v>
      </c>
      <c r="D55" s="404"/>
      <c r="E55" s="404"/>
      <c r="F55" s="74"/>
      <c r="G55" s="39"/>
    </row>
    <row r="56" spans="1:7">
      <c r="A56" s="25"/>
      <c r="C56" s="355"/>
      <c r="D56" s="355"/>
      <c r="E56" s="356"/>
      <c r="F56" s="56"/>
    </row>
    <row r="57" spans="1:7">
      <c r="C57" s="354" t="s">
        <v>3</v>
      </c>
      <c r="D57" s="352">
        <v>2</v>
      </c>
      <c r="E57" s="353">
        <v>0</v>
      </c>
      <c r="F57" s="55">
        <f>PRODUCT(D57,E57)</f>
        <v>0</v>
      </c>
    </row>
    <row r="58" spans="1:7" ht="13.5" customHeight="1">
      <c r="C58" s="354"/>
      <c r="E58" s="353"/>
      <c r="F58" s="55"/>
    </row>
    <row r="59" spans="1:7" ht="39.75" customHeight="1">
      <c r="A59" s="25" t="s">
        <v>181</v>
      </c>
      <c r="C59" s="408" t="s">
        <v>715</v>
      </c>
      <c r="D59" s="408"/>
      <c r="E59" s="408"/>
      <c r="F59" s="49"/>
    </row>
    <row r="60" spans="1:7">
      <c r="C60" s="354" t="s">
        <v>66</v>
      </c>
      <c r="D60" s="352">
        <v>232</v>
      </c>
      <c r="E60" s="350">
        <v>0</v>
      </c>
      <c r="F60" s="42">
        <f>PRODUCT(D60,E60)</f>
        <v>0</v>
      </c>
    </row>
    <row r="61" spans="1:7" ht="13.5" customHeight="1">
      <c r="C61" s="354"/>
      <c r="E61" s="353"/>
      <c r="F61" s="55"/>
    </row>
    <row r="62" spans="1:7" ht="25.5" customHeight="1">
      <c r="A62" s="25" t="s">
        <v>182</v>
      </c>
      <c r="C62" s="408" t="s">
        <v>232</v>
      </c>
      <c r="D62" s="408"/>
      <c r="E62" s="408"/>
      <c r="F62" s="49"/>
    </row>
    <row r="63" spans="1:7" s="40" customFormat="1">
      <c r="A63" s="93"/>
      <c r="B63" s="73"/>
      <c r="C63" s="357" t="s">
        <v>70</v>
      </c>
      <c r="D63" s="358">
        <v>242</v>
      </c>
      <c r="E63" s="351">
        <v>0</v>
      </c>
      <c r="F63" s="94">
        <f>PRODUCT(D63,E63)</f>
        <v>0</v>
      </c>
      <c r="G63" s="39"/>
    </row>
    <row r="64" spans="1:7" ht="12" customHeight="1">
      <c r="C64" s="354"/>
      <c r="F64" s="55"/>
    </row>
    <row r="65" spans="1:7" ht="116.25" customHeight="1">
      <c r="A65" s="25" t="s">
        <v>183</v>
      </c>
      <c r="C65" s="404" t="s">
        <v>311</v>
      </c>
      <c r="D65" s="404"/>
      <c r="E65" s="404"/>
      <c r="F65" s="56"/>
    </row>
    <row r="66" spans="1:7" ht="15" customHeight="1">
      <c r="A66" s="25"/>
      <c r="C66" s="355" t="s">
        <v>184</v>
      </c>
      <c r="D66" s="355"/>
      <c r="E66" s="359"/>
      <c r="F66" s="56"/>
    </row>
    <row r="67" spans="1:7" ht="13.5" customHeight="1">
      <c r="C67" s="354" t="s">
        <v>116</v>
      </c>
      <c r="D67" s="352">
        <v>50</v>
      </c>
      <c r="E67" s="350">
        <v>0</v>
      </c>
      <c r="F67" s="55">
        <f>PRODUCT(D67,E67)</f>
        <v>0</v>
      </c>
    </row>
    <row r="68" spans="1:7">
      <c r="C68" s="354"/>
      <c r="E68" s="353"/>
      <c r="F68" s="55"/>
    </row>
    <row r="69" spans="1:7">
      <c r="C69" s="354"/>
      <c r="F69" s="42"/>
    </row>
    <row r="70" spans="1:7" ht="15" customHeight="1">
      <c r="A70" s="25" t="s">
        <v>158</v>
      </c>
      <c r="C70" s="408" t="s">
        <v>159</v>
      </c>
      <c r="D70" s="408"/>
      <c r="E70" s="408"/>
      <c r="F70" s="49"/>
    </row>
    <row r="71" spans="1:7" ht="10.5" customHeight="1">
      <c r="A71" s="25"/>
      <c r="C71" s="355"/>
      <c r="D71" s="355"/>
      <c r="E71" s="355"/>
      <c r="F71" s="49"/>
    </row>
    <row r="72" spans="1:7" ht="10.5" customHeight="1">
      <c r="C72" s="354" t="s">
        <v>100</v>
      </c>
      <c r="D72" s="352">
        <v>160</v>
      </c>
      <c r="E72" s="350">
        <v>0</v>
      </c>
      <c r="F72" s="42">
        <f>PRODUCT(D72,E72)</f>
        <v>0</v>
      </c>
    </row>
    <row r="73" spans="1:7">
      <c r="A73" s="24"/>
      <c r="B73" s="8"/>
      <c r="C73" s="280"/>
      <c r="D73" s="349"/>
    </row>
    <row r="74" spans="1:7" s="98" customFormat="1" ht="12.75" customHeight="1">
      <c r="A74" s="18" t="s">
        <v>261</v>
      </c>
      <c r="B74" s="95"/>
      <c r="C74" s="95" t="s">
        <v>262</v>
      </c>
      <c r="D74" s="95"/>
      <c r="E74" s="95"/>
      <c r="F74" s="96"/>
      <c r="G74" s="97"/>
    </row>
    <row r="75" spans="1:7">
      <c r="C75" s="354"/>
      <c r="F75" s="42"/>
    </row>
    <row r="76" spans="1:7" ht="119.25" customHeight="1">
      <c r="A76" s="26" t="s">
        <v>314</v>
      </c>
      <c r="B76" s="10"/>
      <c r="C76" s="404" t="s">
        <v>736</v>
      </c>
      <c r="D76" s="404"/>
      <c r="E76" s="404"/>
      <c r="F76" s="50"/>
    </row>
    <row r="77" spans="1:7" ht="12" customHeight="1">
      <c r="C77" s="413" t="s">
        <v>134</v>
      </c>
      <c r="D77" s="413"/>
      <c r="E77" s="413"/>
    </row>
    <row r="78" spans="1:7" ht="14.25">
      <c r="C78" s="354" t="s">
        <v>4</v>
      </c>
      <c r="D78" s="352">
        <v>470</v>
      </c>
      <c r="E78" s="350">
        <v>0</v>
      </c>
      <c r="F78" s="42">
        <f>PRODUCT(D78,E78)</f>
        <v>0</v>
      </c>
    </row>
    <row r="80" spans="1:7" ht="120" customHeight="1">
      <c r="A80" s="26" t="s">
        <v>312</v>
      </c>
      <c r="B80" s="10"/>
      <c r="C80" s="404" t="s">
        <v>737</v>
      </c>
      <c r="D80" s="404"/>
      <c r="E80" s="404"/>
      <c r="F80" s="50"/>
    </row>
    <row r="81" spans="1:7" ht="12" customHeight="1">
      <c r="C81" s="413" t="s">
        <v>134</v>
      </c>
      <c r="D81" s="413"/>
      <c r="E81" s="413"/>
    </row>
    <row r="82" spans="1:7" ht="14.25">
      <c r="C82" s="354" t="s">
        <v>313</v>
      </c>
      <c r="D82" s="352">
        <v>48</v>
      </c>
      <c r="E82" s="350">
        <v>0</v>
      </c>
      <c r="F82" s="42">
        <f>PRODUCT(D82,E82)</f>
        <v>0</v>
      </c>
    </row>
    <row r="83" spans="1:7">
      <c r="B83" s="68"/>
      <c r="E83" s="353"/>
      <c r="F83" s="55"/>
      <c r="G83" s="69"/>
    </row>
    <row r="84" spans="1:7" ht="39.75" customHeight="1">
      <c r="A84" s="25" t="s">
        <v>263</v>
      </c>
      <c r="B84" s="68"/>
      <c r="C84" s="425" t="s">
        <v>171</v>
      </c>
      <c r="D84" s="408"/>
      <c r="E84" s="408"/>
      <c r="F84" s="70"/>
      <c r="G84" s="69"/>
    </row>
    <row r="85" spans="1:7">
      <c r="B85" s="68"/>
      <c r="E85" s="353"/>
      <c r="F85" s="55"/>
      <c r="G85" s="69"/>
    </row>
    <row r="86" spans="1:7">
      <c r="B86" s="68"/>
      <c r="C86" s="354" t="s">
        <v>255</v>
      </c>
      <c r="D86" s="352">
        <v>1</v>
      </c>
      <c r="E86" s="353">
        <v>0</v>
      </c>
      <c r="F86" s="55">
        <f>D86*E86</f>
        <v>0</v>
      </c>
      <c r="G86" s="69"/>
    </row>
    <row r="87" spans="1:7">
      <c r="B87" s="68"/>
      <c r="C87" s="354"/>
      <c r="E87" s="353"/>
      <c r="F87" s="55"/>
      <c r="G87" s="69"/>
    </row>
    <row r="88" spans="1:7" ht="25.5" customHeight="1">
      <c r="A88" s="26" t="s">
        <v>265</v>
      </c>
      <c r="B88" s="68"/>
      <c r="C88" s="413" t="s">
        <v>264</v>
      </c>
      <c r="D88" s="413"/>
      <c r="E88" s="413"/>
      <c r="F88" s="55"/>
      <c r="G88" s="69"/>
    </row>
    <row r="89" spans="1:7">
      <c r="B89" s="68"/>
      <c r="C89" s="354"/>
      <c r="E89" s="353"/>
      <c r="F89" s="55"/>
      <c r="G89" s="69"/>
    </row>
    <row r="90" spans="1:7">
      <c r="B90" s="68"/>
      <c r="C90" s="354" t="s">
        <v>3</v>
      </c>
      <c r="D90" s="352">
        <v>1</v>
      </c>
      <c r="E90" s="353">
        <v>0</v>
      </c>
      <c r="F90" s="55">
        <f>D90*E90</f>
        <v>0</v>
      </c>
      <c r="G90" s="69"/>
    </row>
    <row r="91" spans="1:7" s="258" customFormat="1">
      <c r="A91" s="26"/>
      <c r="B91" s="259"/>
      <c r="C91" s="354"/>
      <c r="D91" s="352"/>
      <c r="E91" s="353"/>
      <c r="F91" s="55"/>
      <c r="G91" s="69"/>
    </row>
    <row r="92" spans="1:7" s="258" customFormat="1" ht="25.5" customHeight="1">
      <c r="A92" s="26" t="s">
        <v>265</v>
      </c>
      <c r="B92" s="259"/>
      <c r="C92" s="413" t="s">
        <v>264</v>
      </c>
      <c r="D92" s="413"/>
      <c r="E92" s="413"/>
      <c r="F92" s="55"/>
      <c r="G92" s="69"/>
    </row>
    <row r="93" spans="1:7" s="258" customFormat="1">
      <c r="A93" s="26"/>
      <c r="B93" s="259"/>
      <c r="C93" s="354"/>
      <c r="D93" s="352"/>
      <c r="E93" s="353"/>
      <c r="F93" s="55"/>
      <c r="G93" s="69"/>
    </row>
    <row r="94" spans="1:7" s="258" customFormat="1">
      <c r="A94" s="26"/>
      <c r="B94" s="259"/>
      <c r="C94" s="354" t="s">
        <v>3</v>
      </c>
      <c r="D94" s="352">
        <v>1</v>
      </c>
      <c r="E94" s="353">
        <v>0</v>
      </c>
      <c r="F94" s="55">
        <f>D94*E94</f>
        <v>0</v>
      </c>
      <c r="G94" s="69"/>
    </row>
    <row r="95" spans="1:7" s="258" customFormat="1">
      <c r="A95" s="26"/>
      <c r="B95" s="259"/>
      <c r="C95" s="354"/>
      <c r="D95" s="352"/>
      <c r="E95" s="353"/>
      <c r="F95" s="55"/>
      <c r="G95" s="69"/>
    </row>
    <row r="96" spans="1:7" s="258" customFormat="1">
      <c r="A96" s="25" t="s">
        <v>727</v>
      </c>
      <c r="B96" s="9"/>
      <c r="C96" s="404" t="s">
        <v>185</v>
      </c>
      <c r="D96" s="404"/>
      <c r="E96" s="404"/>
      <c r="F96" s="56"/>
      <c r="G96" s="69"/>
    </row>
    <row r="97" spans="1:7" s="258" customFormat="1">
      <c r="A97" s="25"/>
      <c r="B97" s="9"/>
      <c r="C97" s="429"/>
      <c r="D97" s="429"/>
      <c r="E97" s="429"/>
      <c r="F97" s="56"/>
      <c r="G97" s="69"/>
    </row>
    <row r="98" spans="1:7" s="258" customFormat="1">
      <c r="A98" s="26"/>
      <c r="B98" s="9"/>
      <c r="C98" s="357" t="s">
        <v>174</v>
      </c>
      <c r="D98" s="358">
        <v>46</v>
      </c>
      <c r="E98" s="360">
        <v>0</v>
      </c>
      <c r="F98" s="55">
        <f>PRODUCT(D98,E98)</f>
        <v>0</v>
      </c>
      <c r="G98" s="69"/>
    </row>
    <row r="99" spans="1:7" s="258" customFormat="1">
      <c r="A99" s="26"/>
      <c r="B99" s="259"/>
      <c r="C99" s="357"/>
      <c r="D99" s="358"/>
      <c r="E99" s="360"/>
      <c r="F99" s="55"/>
      <c r="G99" s="69"/>
    </row>
    <row r="100" spans="1:7" s="258" customFormat="1" ht="30" customHeight="1">
      <c r="A100" s="25" t="s">
        <v>728</v>
      </c>
      <c r="B100" s="261"/>
      <c r="C100" s="404" t="s">
        <v>698</v>
      </c>
      <c r="D100" s="404"/>
      <c r="E100" s="404"/>
      <c r="F100" s="56"/>
      <c r="G100" s="69"/>
    </row>
    <row r="101" spans="1:7" s="258" customFormat="1">
      <c r="A101" s="25"/>
      <c r="B101" s="261"/>
      <c r="C101" s="429"/>
      <c r="D101" s="429"/>
      <c r="E101" s="429"/>
      <c r="F101" s="56"/>
      <c r="G101" s="69"/>
    </row>
    <row r="102" spans="1:7" s="258" customFormat="1">
      <c r="A102" s="26"/>
      <c r="B102" s="261"/>
      <c r="C102" s="357" t="s">
        <v>3</v>
      </c>
      <c r="D102" s="358">
        <v>1</v>
      </c>
      <c r="E102" s="360">
        <v>0</v>
      </c>
      <c r="F102" s="55">
        <f>PRODUCT(D102,E102)</f>
        <v>0</v>
      </c>
      <c r="G102" s="69"/>
    </row>
    <row r="103" spans="1:7" s="258" customFormat="1">
      <c r="A103" s="26"/>
      <c r="B103" s="259"/>
      <c r="C103" s="357"/>
      <c r="D103" s="358"/>
      <c r="E103" s="360"/>
      <c r="F103" s="55"/>
      <c r="G103" s="69"/>
    </row>
    <row r="104" spans="1:7" s="258" customFormat="1" ht="69.75" customHeight="1">
      <c r="A104" s="25" t="s">
        <v>729</v>
      </c>
      <c r="B104" s="261"/>
      <c r="C104" s="404" t="s">
        <v>732</v>
      </c>
      <c r="D104" s="404"/>
      <c r="E104" s="404"/>
      <c r="F104" s="56"/>
      <c r="G104" s="69"/>
    </row>
    <row r="105" spans="1:7" s="258" customFormat="1">
      <c r="A105" s="25"/>
      <c r="B105" s="261"/>
      <c r="C105" s="429"/>
      <c r="D105" s="429"/>
      <c r="E105" s="429"/>
      <c r="F105" s="56"/>
      <c r="G105" s="69"/>
    </row>
    <row r="106" spans="1:7" s="258" customFormat="1">
      <c r="A106" s="26"/>
      <c r="B106" s="261"/>
      <c r="C106" s="357" t="s">
        <v>3</v>
      </c>
      <c r="D106" s="358">
        <v>1</v>
      </c>
      <c r="E106" s="360">
        <v>0</v>
      </c>
      <c r="F106" s="55">
        <f>PRODUCT(D106,E106)</f>
        <v>0</v>
      </c>
      <c r="G106" s="69"/>
    </row>
    <row r="107" spans="1:7" s="258" customFormat="1">
      <c r="A107" s="26"/>
      <c r="B107" s="261"/>
      <c r="C107" s="357"/>
      <c r="D107" s="358"/>
      <c r="E107" s="360"/>
      <c r="F107" s="55"/>
      <c r="G107" s="69"/>
    </row>
    <row r="108" spans="1:7" s="258" customFormat="1" ht="81" customHeight="1">
      <c r="A108" s="25" t="s">
        <v>730</v>
      </c>
      <c r="B108" s="261"/>
      <c r="C108" s="404" t="s">
        <v>733</v>
      </c>
      <c r="D108" s="404"/>
      <c r="E108" s="404"/>
      <c r="F108" s="56"/>
      <c r="G108" s="69"/>
    </row>
    <row r="109" spans="1:7" s="258" customFormat="1">
      <c r="A109" s="25"/>
      <c r="B109" s="261"/>
      <c r="C109" s="429"/>
      <c r="D109" s="429"/>
      <c r="E109" s="429"/>
      <c r="F109" s="56"/>
      <c r="G109" s="69"/>
    </row>
    <row r="110" spans="1:7" s="258" customFormat="1">
      <c r="A110" s="26"/>
      <c r="B110" s="261"/>
      <c r="C110" s="357" t="s">
        <v>3</v>
      </c>
      <c r="D110" s="358">
        <v>2</v>
      </c>
      <c r="E110" s="360">
        <v>0</v>
      </c>
      <c r="F110" s="55">
        <f>PRODUCT(D110,E110)</f>
        <v>0</v>
      </c>
      <c r="G110" s="69"/>
    </row>
    <row r="111" spans="1:7" s="258" customFormat="1">
      <c r="A111" s="26"/>
      <c r="B111" s="261"/>
      <c r="C111" s="357"/>
      <c r="D111" s="358"/>
      <c r="E111" s="360"/>
      <c r="F111" s="55"/>
      <c r="G111" s="69"/>
    </row>
    <row r="112" spans="1:7" s="258" customFormat="1" ht="42" customHeight="1">
      <c r="A112" s="25" t="s">
        <v>731</v>
      </c>
      <c r="B112" s="261"/>
      <c r="C112" s="404" t="s">
        <v>700</v>
      </c>
      <c r="D112" s="404"/>
      <c r="E112" s="404"/>
      <c r="F112" s="56"/>
      <c r="G112" s="69"/>
    </row>
    <row r="113" spans="1:7" s="258" customFormat="1">
      <c r="A113" s="25"/>
      <c r="B113" s="261"/>
      <c r="C113" s="429"/>
      <c r="D113" s="429"/>
      <c r="E113" s="429"/>
      <c r="F113" s="56"/>
      <c r="G113" s="69"/>
    </row>
    <row r="114" spans="1:7" s="258" customFormat="1">
      <c r="A114" s="26"/>
      <c r="B114" s="261"/>
      <c r="C114" s="354" t="s">
        <v>3</v>
      </c>
      <c r="D114" s="352">
        <v>1</v>
      </c>
      <c r="E114" s="353">
        <v>0</v>
      </c>
      <c r="F114" s="55">
        <f>PRODUCT(D114,E114)</f>
        <v>0</v>
      </c>
      <c r="G114" s="69"/>
    </row>
    <row r="115" spans="1:7">
      <c r="A115" s="27"/>
      <c r="B115" s="14"/>
      <c r="C115" s="361"/>
      <c r="D115" s="362"/>
      <c r="E115" s="363"/>
      <c r="F115" s="43"/>
    </row>
    <row r="116" spans="1:7" ht="13.5" thickBot="1">
      <c r="A116" s="28"/>
      <c r="B116" s="15"/>
      <c r="C116" s="427" t="s">
        <v>2</v>
      </c>
      <c r="D116" s="428"/>
      <c r="E116" s="364"/>
      <c r="F116" s="44">
        <f>SUM(F12:F115)</f>
        <v>0</v>
      </c>
    </row>
    <row r="117" spans="1:7" ht="13.5" thickTop="1"/>
    <row r="119" spans="1:7" s="36" customFormat="1" ht="12.75" customHeight="1">
      <c r="A119" s="34" t="s">
        <v>16</v>
      </c>
      <c r="B119" s="35"/>
      <c r="C119" s="415" t="s">
        <v>15</v>
      </c>
      <c r="D119" s="416"/>
      <c r="E119" s="348"/>
      <c r="F119" s="46"/>
      <c r="G119" s="21"/>
    </row>
    <row r="120" spans="1:7">
      <c r="A120" s="24"/>
      <c r="B120" s="8"/>
      <c r="C120" s="280"/>
      <c r="D120" s="349"/>
    </row>
    <row r="121" spans="1:7" s="2" customFormat="1">
      <c r="A121" s="18" t="s">
        <v>123</v>
      </c>
      <c r="B121" s="19"/>
      <c r="C121" s="411" t="s">
        <v>124</v>
      </c>
      <c r="D121" s="412"/>
      <c r="E121" s="351"/>
      <c r="F121" s="48"/>
      <c r="G121" s="5"/>
    </row>
    <row r="122" spans="1:7">
      <c r="C122" s="354"/>
      <c r="F122" s="42"/>
    </row>
    <row r="123" spans="1:7" ht="30" customHeight="1">
      <c r="A123" s="25" t="s">
        <v>160</v>
      </c>
      <c r="C123" s="414" t="s">
        <v>189</v>
      </c>
      <c r="D123" s="414"/>
      <c r="E123" s="365"/>
      <c r="F123" s="50"/>
    </row>
    <row r="124" spans="1:7" ht="52.5" customHeight="1">
      <c r="C124" s="410" t="s">
        <v>738</v>
      </c>
      <c r="D124" s="410"/>
      <c r="E124" s="410"/>
    </row>
    <row r="125" spans="1:7" ht="14.25">
      <c r="C125" s="354" t="s">
        <v>88</v>
      </c>
      <c r="D125" s="352">
        <v>361.5</v>
      </c>
      <c r="E125" s="350">
        <v>0</v>
      </c>
      <c r="F125" s="42">
        <f>PRODUCT(D125,E125)</f>
        <v>0</v>
      </c>
    </row>
    <row r="126" spans="1:7" s="2" customFormat="1">
      <c r="A126" s="18"/>
      <c r="B126" s="19"/>
      <c r="C126" s="345"/>
      <c r="D126" s="366"/>
      <c r="E126" s="351"/>
      <c r="F126" s="48"/>
      <c r="G126" s="5"/>
    </row>
    <row r="127" spans="1:7">
      <c r="C127" s="354"/>
      <c r="F127" s="42"/>
    </row>
    <row r="128" spans="1:7" s="40" customFormat="1" ht="30" customHeight="1">
      <c r="A128" s="72" t="s">
        <v>63</v>
      </c>
      <c r="B128" s="73"/>
      <c r="C128" s="426" t="s">
        <v>190</v>
      </c>
      <c r="D128" s="426"/>
      <c r="E128" s="367"/>
      <c r="F128" s="75"/>
      <c r="G128" s="39"/>
    </row>
    <row r="129" spans="1:7" ht="18" customHeight="1">
      <c r="C129" s="410" t="s">
        <v>191</v>
      </c>
      <c r="D129" s="410"/>
      <c r="E129" s="410"/>
    </row>
    <row r="130" spans="1:7" ht="14.25">
      <c r="C130" s="354" t="s">
        <v>88</v>
      </c>
      <c r="D130" s="352">
        <v>67.5</v>
      </c>
      <c r="E130" s="350">
        <v>0</v>
      </c>
      <c r="F130" s="42">
        <f>PRODUCT(D130,E130)</f>
        <v>0</v>
      </c>
    </row>
    <row r="131" spans="1:7">
      <c r="E131" s="353"/>
      <c r="F131" s="76"/>
    </row>
    <row r="132" spans="1:7" s="36" customFormat="1" ht="27" customHeight="1">
      <c r="A132" s="26" t="s">
        <v>192</v>
      </c>
      <c r="B132" s="11" t="s">
        <v>35</v>
      </c>
      <c r="C132" s="408" t="s">
        <v>193</v>
      </c>
      <c r="D132" s="408"/>
      <c r="E132" s="408"/>
      <c r="F132" s="56"/>
      <c r="G132" s="7"/>
    </row>
    <row r="133" spans="1:7" s="2" customFormat="1">
      <c r="A133" s="26"/>
      <c r="B133" s="9"/>
      <c r="C133" s="410" t="s">
        <v>194</v>
      </c>
      <c r="D133" s="410"/>
      <c r="E133" s="353"/>
      <c r="F133" s="76"/>
      <c r="G133" s="1"/>
    </row>
    <row r="134" spans="1:7" ht="14.25">
      <c r="C134" s="354" t="s">
        <v>4</v>
      </c>
      <c r="D134" s="352">
        <v>174</v>
      </c>
      <c r="E134" s="353">
        <v>0</v>
      </c>
      <c r="F134" s="55">
        <f>PRODUCT(D134,E134)</f>
        <v>0</v>
      </c>
    </row>
    <row r="135" spans="1:7">
      <c r="C135" s="354"/>
      <c r="F135" s="42"/>
    </row>
    <row r="136" spans="1:7" ht="40.5" customHeight="1">
      <c r="A136" s="25" t="s">
        <v>63</v>
      </c>
      <c r="C136" s="414" t="s">
        <v>739</v>
      </c>
      <c r="D136" s="414"/>
      <c r="E136" s="365"/>
      <c r="F136" s="50"/>
    </row>
    <row r="137" spans="1:7" ht="61.5" customHeight="1">
      <c r="C137" s="410" t="s">
        <v>740</v>
      </c>
      <c r="D137" s="410"/>
      <c r="E137" s="410"/>
    </row>
    <row r="138" spans="1:7" ht="14.25">
      <c r="C138" s="354" t="s">
        <v>88</v>
      </c>
      <c r="D138" s="352">
        <v>1384</v>
      </c>
      <c r="E138" s="350">
        <v>0</v>
      </c>
      <c r="F138" s="42">
        <f>PRODUCT(D138,E138)</f>
        <v>0</v>
      </c>
    </row>
    <row r="139" spans="1:7">
      <c r="A139" s="24"/>
      <c r="B139" s="8"/>
      <c r="C139" s="280"/>
      <c r="D139" s="349"/>
    </row>
    <row r="140" spans="1:7" s="2" customFormat="1">
      <c r="A140" s="18" t="s">
        <v>135</v>
      </c>
      <c r="B140" s="19"/>
      <c r="C140" s="411" t="s">
        <v>136</v>
      </c>
      <c r="D140" s="412"/>
      <c r="E140" s="351"/>
      <c r="F140" s="48"/>
      <c r="G140" s="5"/>
    </row>
    <row r="142" spans="1:7" s="6" customFormat="1" ht="27.75" customHeight="1">
      <c r="A142" s="26" t="s">
        <v>137</v>
      </c>
      <c r="B142" s="11" t="s">
        <v>35</v>
      </c>
      <c r="C142" s="408" t="s">
        <v>195</v>
      </c>
      <c r="D142" s="408"/>
      <c r="E142" s="408"/>
      <c r="F142" s="49"/>
      <c r="G142" s="7"/>
    </row>
    <row r="143" spans="1:7" ht="24.75" customHeight="1">
      <c r="C143" s="413" t="s">
        <v>741</v>
      </c>
      <c r="D143" s="413"/>
      <c r="E143" s="413"/>
    </row>
    <row r="144" spans="1:7" ht="14.25">
      <c r="C144" s="354" t="s">
        <v>101</v>
      </c>
      <c r="D144" s="352">
        <v>846</v>
      </c>
      <c r="E144" s="350">
        <v>0</v>
      </c>
      <c r="F144" s="42">
        <f>PRODUCT(D144,E144)</f>
        <v>0</v>
      </c>
    </row>
    <row r="145" spans="1:7">
      <c r="A145" s="24"/>
      <c r="B145" s="8"/>
      <c r="C145" s="280"/>
      <c r="D145" s="349"/>
    </row>
    <row r="146" spans="1:7" s="2" customFormat="1">
      <c r="A146" s="18" t="s">
        <v>89</v>
      </c>
      <c r="B146" s="19"/>
      <c r="C146" s="411" t="s">
        <v>90</v>
      </c>
      <c r="D146" s="412"/>
      <c r="E146" s="351"/>
      <c r="F146" s="48"/>
      <c r="G146" s="5"/>
    </row>
    <row r="147" spans="1:7">
      <c r="A147" s="77"/>
      <c r="B147" s="78"/>
      <c r="C147" s="79"/>
      <c r="D147" s="368"/>
      <c r="E147" s="369"/>
      <c r="F147" s="80"/>
      <c r="G147" s="21"/>
    </row>
    <row r="148" spans="1:7" s="36" customFormat="1" ht="52.5" customHeight="1">
      <c r="A148" s="26" t="s">
        <v>196</v>
      </c>
      <c r="B148" s="11" t="s">
        <v>35</v>
      </c>
      <c r="C148" s="408" t="s">
        <v>197</v>
      </c>
      <c r="D148" s="408"/>
      <c r="E148" s="408"/>
      <c r="F148" s="56"/>
      <c r="G148" s="7"/>
    </row>
    <row r="149" spans="1:7" s="2" customFormat="1" ht="52.5" customHeight="1">
      <c r="A149" s="26"/>
      <c r="B149" s="9"/>
      <c r="C149" s="410" t="s">
        <v>742</v>
      </c>
      <c r="D149" s="410"/>
      <c r="E149" s="410"/>
      <c r="F149" s="76"/>
      <c r="G149" s="1"/>
    </row>
    <row r="150" spans="1:7" ht="15" customHeight="1">
      <c r="C150" s="354" t="s">
        <v>306</v>
      </c>
      <c r="D150" s="352">
        <v>885</v>
      </c>
      <c r="E150" s="353">
        <v>0</v>
      </c>
      <c r="F150" s="55">
        <f>PRODUCT(D150,E150)</f>
        <v>0</v>
      </c>
    </row>
    <row r="151" spans="1:7">
      <c r="A151" s="77"/>
      <c r="B151" s="78"/>
      <c r="C151" s="79"/>
      <c r="D151" s="368"/>
      <c r="E151" s="369"/>
      <c r="F151" s="80"/>
      <c r="G151" s="21"/>
    </row>
    <row r="152" spans="1:7" s="36" customFormat="1" ht="25.5" customHeight="1">
      <c r="A152" s="26" t="s">
        <v>198</v>
      </c>
      <c r="B152" s="11" t="s">
        <v>35</v>
      </c>
      <c r="C152" s="408" t="s">
        <v>199</v>
      </c>
      <c r="D152" s="408"/>
      <c r="E152" s="408"/>
      <c r="F152" s="56"/>
      <c r="G152" s="7"/>
    </row>
    <row r="153" spans="1:7" s="2" customFormat="1">
      <c r="A153" s="26"/>
      <c r="B153" s="9"/>
      <c r="C153" s="410" t="s">
        <v>200</v>
      </c>
      <c r="D153" s="410"/>
      <c r="E153" s="410"/>
      <c r="F153" s="76"/>
      <c r="G153" s="1"/>
    </row>
    <row r="154" spans="1:7" ht="14.25">
      <c r="C154" s="354" t="s">
        <v>4</v>
      </c>
      <c r="D154" s="352">
        <v>126</v>
      </c>
      <c r="E154" s="353">
        <v>0</v>
      </c>
      <c r="F154" s="55">
        <f>PRODUCT(D154,E154)</f>
        <v>0</v>
      </c>
    </row>
    <row r="155" spans="1:7" s="12" customFormat="1">
      <c r="A155" s="26"/>
      <c r="B155" s="17"/>
      <c r="C155" s="64"/>
      <c r="D155" s="65"/>
      <c r="E155" s="54"/>
      <c r="F155" s="47"/>
      <c r="G155" s="66"/>
    </row>
    <row r="157" spans="1:7" ht="42" customHeight="1">
      <c r="A157" s="26" t="s">
        <v>102</v>
      </c>
      <c r="B157" s="10"/>
      <c r="C157" s="408" t="s">
        <v>248</v>
      </c>
      <c r="D157" s="408"/>
      <c r="E157" s="408"/>
      <c r="F157" s="50"/>
    </row>
    <row r="158" spans="1:7" ht="24" customHeight="1">
      <c r="C158" s="413" t="s">
        <v>743</v>
      </c>
      <c r="D158" s="413"/>
      <c r="E158" s="413"/>
    </row>
    <row r="159" spans="1:7" ht="14.25">
      <c r="C159" s="354" t="s">
        <v>4</v>
      </c>
      <c r="D159" s="352">
        <v>718</v>
      </c>
      <c r="E159" s="350">
        <v>0</v>
      </c>
      <c r="F159" s="42">
        <f>PRODUCT(D159,E159)</f>
        <v>0</v>
      </c>
    </row>
    <row r="160" spans="1:7">
      <c r="A160" s="24"/>
      <c r="B160" s="8"/>
      <c r="C160" s="280"/>
      <c r="D160" s="349"/>
    </row>
    <row r="161" spans="1:7" s="2" customFormat="1">
      <c r="A161" s="18" t="s">
        <v>91</v>
      </c>
      <c r="B161" s="19"/>
      <c r="C161" s="411" t="s">
        <v>92</v>
      </c>
      <c r="D161" s="412"/>
      <c r="E161" s="351"/>
      <c r="F161" s="48"/>
      <c r="G161" s="5"/>
    </row>
    <row r="163" spans="1:7" ht="15.6" customHeight="1">
      <c r="A163" s="26" t="s">
        <v>64</v>
      </c>
      <c r="C163" s="408" t="s">
        <v>65</v>
      </c>
      <c r="D163" s="408"/>
      <c r="E163" s="408"/>
      <c r="F163" s="50"/>
    </row>
    <row r="164" spans="1:7" ht="11.25" customHeight="1">
      <c r="C164" s="413"/>
      <c r="D164" s="413"/>
      <c r="E164" s="413"/>
    </row>
    <row r="165" spans="1:7">
      <c r="C165" s="354" t="s">
        <v>66</v>
      </c>
      <c r="D165" s="352">
        <v>1375</v>
      </c>
      <c r="E165" s="350">
        <v>0</v>
      </c>
      <c r="F165" s="42">
        <f>D165*E165</f>
        <v>0</v>
      </c>
    </row>
    <row r="167" spans="1:7" ht="18" customHeight="1">
      <c r="A167" s="26" t="s">
        <v>67</v>
      </c>
      <c r="C167" s="408" t="s">
        <v>68</v>
      </c>
      <c r="D167" s="408"/>
      <c r="E167" s="408"/>
      <c r="F167" s="50"/>
    </row>
    <row r="169" spans="1:7">
      <c r="C169" s="354" t="s">
        <v>66</v>
      </c>
      <c r="D169" s="352">
        <v>1375</v>
      </c>
      <c r="E169" s="350">
        <v>0</v>
      </c>
      <c r="F169" s="42">
        <f>D169*E169</f>
        <v>0</v>
      </c>
    </row>
    <row r="170" spans="1:7">
      <c r="C170" s="354"/>
      <c r="F170" s="42"/>
    </row>
    <row r="171" spans="1:7" s="2" customFormat="1">
      <c r="A171" s="18" t="s">
        <v>151</v>
      </c>
      <c r="B171" s="19"/>
      <c r="C171" s="411" t="s">
        <v>152</v>
      </c>
      <c r="D171" s="412"/>
      <c r="E171" s="351"/>
      <c r="F171" s="48"/>
      <c r="G171" s="5"/>
    </row>
    <row r="173" spans="1:7" ht="70.5" customHeight="1">
      <c r="A173" s="93" t="s">
        <v>153</v>
      </c>
      <c r="C173" s="404" t="s">
        <v>234</v>
      </c>
      <c r="D173" s="404"/>
      <c r="E173" s="404"/>
      <c r="F173" s="50"/>
    </row>
    <row r="174" spans="1:7">
      <c r="C174" s="366"/>
      <c r="D174" s="358"/>
      <c r="E174" s="351"/>
    </row>
    <row r="175" spans="1:7">
      <c r="C175" s="357" t="s">
        <v>154</v>
      </c>
      <c r="D175" s="358">
        <v>72</v>
      </c>
      <c r="E175" s="351">
        <v>0</v>
      </c>
      <c r="F175" s="42">
        <f>D175*E175</f>
        <v>0</v>
      </c>
    </row>
    <row r="176" spans="1:7">
      <c r="A176" s="24"/>
      <c r="B176" s="8"/>
      <c r="C176" s="345"/>
      <c r="D176" s="366"/>
      <c r="E176" s="351"/>
    </row>
    <row r="177" spans="1:7" s="2" customFormat="1">
      <c r="A177" s="18" t="s">
        <v>138</v>
      </c>
      <c r="B177" s="19"/>
      <c r="C177" s="411" t="s">
        <v>139</v>
      </c>
      <c r="D177" s="412"/>
      <c r="E177" s="351"/>
      <c r="F177" s="48"/>
      <c r="G177" s="5"/>
    </row>
    <row r="178" spans="1:7" s="85" customFormat="1" ht="19.5" customHeight="1">
      <c r="A178" s="81"/>
      <c r="B178" s="82"/>
      <c r="C178" s="430"/>
      <c r="D178" s="430"/>
      <c r="E178" s="370"/>
      <c r="F178" s="83"/>
      <c r="G178" s="84"/>
    </row>
    <row r="179" spans="1:7" ht="55.5" customHeight="1">
      <c r="A179" s="25" t="s">
        <v>201</v>
      </c>
      <c r="C179" s="432" t="s">
        <v>309</v>
      </c>
      <c r="D179" s="432"/>
      <c r="E179" s="432"/>
      <c r="F179" s="50"/>
    </row>
    <row r="180" spans="1:7" ht="24" customHeight="1">
      <c r="C180" s="431" t="s">
        <v>735</v>
      </c>
      <c r="D180" s="431"/>
      <c r="E180" s="431"/>
    </row>
    <row r="181" spans="1:7" ht="14.25" customHeight="1">
      <c r="C181" s="354" t="s">
        <v>66</v>
      </c>
      <c r="D181" s="352">
        <v>480</v>
      </c>
      <c r="E181" s="351">
        <v>0</v>
      </c>
      <c r="F181" s="42">
        <f>PRODUCT(D181,E181)</f>
        <v>0</v>
      </c>
    </row>
    <row r="182" spans="1:7">
      <c r="A182" s="24"/>
      <c r="B182" s="8"/>
      <c r="C182" s="280"/>
      <c r="D182" s="349"/>
    </row>
    <row r="183" spans="1:7" s="2" customFormat="1">
      <c r="A183" s="18" t="s">
        <v>113</v>
      </c>
      <c r="B183" s="19"/>
      <c r="C183" s="411" t="s">
        <v>114</v>
      </c>
      <c r="D183" s="412"/>
      <c r="E183" s="351"/>
      <c r="F183" s="48"/>
      <c r="G183" s="5"/>
    </row>
    <row r="185" spans="1:7" ht="14.25" customHeight="1">
      <c r="A185" s="26" t="s">
        <v>115</v>
      </c>
      <c r="C185" s="408" t="s">
        <v>121</v>
      </c>
      <c r="D185" s="408"/>
      <c r="E185" s="408"/>
      <c r="F185" s="50"/>
    </row>
    <row r="187" spans="1:7">
      <c r="C187" s="354" t="s">
        <v>161</v>
      </c>
      <c r="D187" s="352">
        <v>1558</v>
      </c>
      <c r="E187" s="350">
        <v>0</v>
      </c>
      <c r="F187" s="42">
        <f>D187*E187</f>
        <v>0</v>
      </c>
    </row>
    <row r="188" spans="1:7">
      <c r="A188" s="27"/>
      <c r="B188" s="14"/>
      <c r="C188" s="361"/>
      <c r="D188" s="362"/>
      <c r="E188" s="363"/>
      <c r="F188" s="43"/>
    </row>
    <row r="189" spans="1:7" ht="13.5" thickBot="1">
      <c r="A189" s="28"/>
      <c r="B189" s="15"/>
      <c r="C189" s="16" t="s">
        <v>36</v>
      </c>
      <c r="D189" s="371"/>
      <c r="E189" s="364"/>
      <c r="F189" s="44">
        <f>SUM(F125:F188)</f>
        <v>0</v>
      </c>
    </row>
    <row r="190" spans="1:7" ht="13.5" thickTop="1">
      <c r="A190" s="29"/>
      <c r="C190" s="372"/>
      <c r="D190" s="372"/>
      <c r="F190" s="45"/>
      <c r="G190"/>
    </row>
    <row r="191" spans="1:7" s="36" customFormat="1">
      <c r="A191" s="34" t="s">
        <v>17</v>
      </c>
      <c r="B191" s="35"/>
      <c r="C191" s="415" t="s">
        <v>18</v>
      </c>
      <c r="D191" s="416"/>
      <c r="E191" s="348"/>
      <c r="F191" s="46"/>
      <c r="G191" s="21"/>
    </row>
    <row r="192" spans="1:7">
      <c r="A192" s="29"/>
      <c r="C192" s="372"/>
      <c r="D192" s="372"/>
      <c r="F192" s="45"/>
      <c r="G192"/>
    </row>
    <row r="193" spans="1:7" s="2" customFormat="1">
      <c r="A193" s="18" t="s">
        <v>93</v>
      </c>
      <c r="B193" s="19"/>
      <c r="C193" s="411" t="s">
        <v>94</v>
      </c>
      <c r="D193" s="412"/>
      <c r="E193" s="351"/>
      <c r="F193" s="48"/>
      <c r="G193" s="5"/>
    </row>
    <row r="194" spans="1:7" s="36" customFormat="1">
      <c r="A194" s="18"/>
      <c r="B194" s="19"/>
      <c r="C194" s="345"/>
      <c r="D194" s="366"/>
      <c r="E194" s="360"/>
      <c r="F194" s="86"/>
      <c r="G194" s="5"/>
    </row>
    <row r="195" spans="1:7" ht="39.75" customHeight="1">
      <c r="A195" s="26" t="s">
        <v>83</v>
      </c>
      <c r="B195" s="10"/>
      <c r="C195" s="408" t="s">
        <v>318</v>
      </c>
      <c r="D195" s="408"/>
      <c r="E195" s="408"/>
      <c r="F195" s="87"/>
      <c r="G195" s="4"/>
    </row>
    <row r="196" spans="1:7" s="2" customFormat="1" ht="33" customHeight="1">
      <c r="A196" s="26"/>
      <c r="B196" s="9"/>
      <c r="C196" s="410" t="s">
        <v>744</v>
      </c>
      <c r="D196" s="410"/>
      <c r="E196" s="353"/>
      <c r="F196" s="76"/>
      <c r="G196" s="1"/>
    </row>
    <row r="197" spans="1:7" s="2" customFormat="1">
      <c r="A197" s="26"/>
      <c r="B197" s="9"/>
      <c r="C197" s="354" t="s">
        <v>202</v>
      </c>
      <c r="D197" s="352">
        <v>92.25</v>
      </c>
      <c r="E197" s="353">
        <v>0</v>
      </c>
      <c r="F197" s="71">
        <f>D197*E197</f>
        <v>0</v>
      </c>
      <c r="G197" s="1"/>
    </row>
    <row r="198" spans="1:7">
      <c r="A198" s="29"/>
      <c r="C198" s="372"/>
      <c r="D198" s="372"/>
      <c r="F198" s="45"/>
      <c r="G198"/>
    </row>
    <row r="199" spans="1:7" s="2" customFormat="1" ht="24" customHeight="1">
      <c r="A199" s="18" t="s">
        <v>95</v>
      </c>
      <c r="B199" s="19"/>
      <c r="C199" s="411" t="s">
        <v>96</v>
      </c>
      <c r="D199" s="412"/>
      <c r="E199" s="351"/>
      <c r="F199" s="48"/>
      <c r="G199" s="5"/>
    </row>
    <row r="200" spans="1:7">
      <c r="C200" s="354"/>
      <c r="F200" s="42"/>
    </row>
    <row r="201" spans="1:7" s="90" customFormat="1" ht="51.75" customHeight="1">
      <c r="A201" s="58" t="s">
        <v>203</v>
      </c>
      <c r="B201" s="88"/>
      <c r="C201" s="425" t="s">
        <v>204</v>
      </c>
      <c r="D201" s="425"/>
      <c r="E201" s="425"/>
      <c r="F201" s="59"/>
      <c r="G201" s="89"/>
    </row>
    <row r="202" spans="1:7" s="63" customFormat="1">
      <c r="A202" s="58"/>
      <c r="B202" s="60"/>
      <c r="C202" s="64"/>
      <c r="D202" s="65"/>
      <c r="E202" s="54"/>
      <c r="F202" s="61"/>
      <c r="G202" s="62"/>
    </row>
    <row r="203" spans="1:7" s="63" customFormat="1" ht="14.25">
      <c r="A203" s="58"/>
      <c r="B203" s="60"/>
      <c r="C203" s="373" t="s">
        <v>1</v>
      </c>
      <c r="D203" s="65">
        <v>528</v>
      </c>
      <c r="E203" s="54">
        <v>0</v>
      </c>
      <c r="F203" s="61">
        <f>D203*E203</f>
        <v>0</v>
      </c>
      <c r="G203" s="62"/>
    </row>
    <row r="204" spans="1:7">
      <c r="C204" s="354"/>
      <c r="F204" s="42"/>
    </row>
    <row r="205" spans="1:7" s="3" customFormat="1" ht="42.75" customHeight="1">
      <c r="A205" s="26" t="s">
        <v>303</v>
      </c>
      <c r="B205" s="10"/>
      <c r="C205" s="408" t="s">
        <v>304</v>
      </c>
      <c r="D205" s="408"/>
      <c r="E205" s="408"/>
      <c r="F205" s="50"/>
      <c r="G205" s="4"/>
    </row>
    <row r="206" spans="1:7" ht="12.75" customHeight="1">
      <c r="C206" s="410"/>
      <c r="D206" s="410"/>
      <c r="E206" s="410"/>
    </row>
    <row r="208" spans="1:7" ht="14.25">
      <c r="C208" s="354" t="s">
        <v>1</v>
      </c>
      <c r="D208" s="352">
        <v>270</v>
      </c>
      <c r="E208" s="350">
        <v>0</v>
      </c>
      <c r="F208" s="42">
        <f>D208*E208</f>
        <v>0</v>
      </c>
    </row>
    <row r="209" spans="1:7">
      <c r="A209" s="29"/>
      <c r="C209" s="372"/>
      <c r="D209" s="372"/>
      <c r="F209" s="45"/>
      <c r="G209"/>
    </row>
    <row r="210" spans="1:7" s="2" customFormat="1">
      <c r="A210" s="18" t="s">
        <v>58</v>
      </c>
      <c r="B210" s="19"/>
      <c r="C210" s="411" t="s">
        <v>59</v>
      </c>
      <c r="D210" s="412"/>
      <c r="E210" s="351"/>
      <c r="F210" s="48"/>
      <c r="G210" s="5"/>
    </row>
    <row r="211" spans="1:7" s="3" customFormat="1" ht="13.5" customHeight="1">
      <c r="A211" s="26"/>
      <c r="B211" s="9"/>
      <c r="C211" s="354"/>
      <c r="D211" s="352"/>
      <c r="E211" s="350"/>
      <c r="F211" s="42"/>
      <c r="G211" s="1"/>
    </row>
    <row r="212" spans="1:7" s="3" customFormat="1" ht="29.25" customHeight="1">
      <c r="A212" s="26" t="s">
        <v>69</v>
      </c>
      <c r="B212" s="10"/>
      <c r="C212" s="408" t="s">
        <v>205</v>
      </c>
      <c r="D212" s="408"/>
      <c r="E212" s="408"/>
      <c r="F212" s="50"/>
      <c r="G212" s="4"/>
    </row>
    <row r="214" spans="1:7" ht="14.25">
      <c r="C214" s="354" t="s">
        <v>6</v>
      </c>
      <c r="D214" s="352">
        <v>18</v>
      </c>
      <c r="E214" s="350">
        <v>0</v>
      </c>
      <c r="F214" s="42">
        <f>D214*E214</f>
        <v>0</v>
      </c>
    </row>
    <row r="215" spans="1:7" s="3" customFormat="1" ht="13.5" customHeight="1">
      <c r="A215" s="26"/>
      <c r="B215" s="9"/>
      <c r="C215" s="354"/>
      <c r="D215" s="352"/>
      <c r="E215" s="350"/>
      <c r="F215" s="42"/>
      <c r="G215" s="1"/>
    </row>
    <row r="216" spans="1:7" s="3" customFormat="1" ht="63" customHeight="1">
      <c r="A216" s="26" t="s">
        <v>206</v>
      </c>
      <c r="B216" s="10"/>
      <c r="C216" s="408" t="s">
        <v>315</v>
      </c>
      <c r="D216" s="408"/>
      <c r="E216" s="408"/>
      <c r="F216" s="50"/>
      <c r="G216" s="4"/>
    </row>
    <row r="218" spans="1:7">
      <c r="C218" s="354" t="s">
        <v>207</v>
      </c>
      <c r="D218" s="352">
        <v>96</v>
      </c>
      <c r="E218" s="350">
        <v>0</v>
      </c>
      <c r="F218" s="42">
        <f>D218*E218</f>
        <v>0</v>
      </c>
    </row>
    <row r="219" spans="1:7" s="3" customFormat="1" ht="13.5" customHeight="1">
      <c r="A219" s="26"/>
      <c r="B219" s="9"/>
      <c r="C219" s="354"/>
      <c r="D219" s="352"/>
      <c r="E219" s="353"/>
      <c r="F219" s="55"/>
      <c r="G219" s="1"/>
    </row>
    <row r="220" spans="1:7" s="3" customFormat="1" ht="26.25" customHeight="1">
      <c r="A220" s="26" t="s">
        <v>208</v>
      </c>
      <c r="B220" s="10"/>
      <c r="C220" s="408" t="s">
        <v>209</v>
      </c>
      <c r="D220" s="408"/>
      <c r="E220" s="408"/>
      <c r="F220" s="87"/>
      <c r="G220" s="4"/>
    </row>
    <row r="221" spans="1:7">
      <c r="E221" s="353"/>
      <c r="F221" s="76"/>
    </row>
    <row r="222" spans="1:7">
      <c r="C222" s="354" t="s">
        <v>207</v>
      </c>
      <c r="D222" s="352">
        <v>46</v>
      </c>
      <c r="E222" s="353">
        <v>0</v>
      </c>
      <c r="F222" s="55">
        <f>D222*E222</f>
        <v>0</v>
      </c>
    </row>
    <row r="223" spans="1:7" s="3" customFormat="1" ht="13.5" customHeight="1">
      <c r="A223" s="26"/>
      <c r="B223" s="9"/>
      <c r="C223" s="354"/>
      <c r="D223" s="352"/>
      <c r="E223" s="353"/>
      <c r="F223" s="55"/>
      <c r="G223" s="1"/>
    </row>
    <row r="224" spans="1:7" s="3" customFormat="1" ht="26.25" customHeight="1">
      <c r="A224" s="26" t="s">
        <v>210</v>
      </c>
      <c r="B224" s="10"/>
      <c r="C224" s="408" t="s">
        <v>211</v>
      </c>
      <c r="D224" s="408"/>
      <c r="E224" s="408"/>
      <c r="F224" s="87"/>
      <c r="G224" s="4"/>
    </row>
    <row r="225" spans="1:7">
      <c r="E225" s="353"/>
      <c r="F225" s="76"/>
    </row>
    <row r="226" spans="1:7">
      <c r="C226" s="354" t="s">
        <v>207</v>
      </c>
      <c r="D226" s="352">
        <v>46</v>
      </c>
      <c r="E226" s="353">
        <v>0</v>
      </c>
      <c r="F226" s="55">
        <f>D226*E226</f>
        <v>0</v>
      </c>
    </row>
    <row r="227" spans="1:7">
      <c r="C227" s="354"/>
      <c r="E227" s="353"/>
      <c r="F227" s="55"/>
    </row>
    <row r="228" spans="1:7" s="3" customFormat="1" ht="15.75" customHeight="1">
      <c r="A228" s="26" t="s">
        <v>54</v>
      </c>
      <c r="B228" s="10"/>
      <c r="C228" s="408" t="s">
        <v>37</v>
      </c>
      <c r="D228" s="408"/>
      <c r="E228" s="408"/>
      <c r="F228" s="87"/>
      <c r="G228" s="4"/>
    </row>
    <row r="229" spans="1:7">
      <c r="B229" s="10"/>
      <c r="C229" s="355"/>
      <c r="D229" s="355"/>
      <c r="E229" s="356"/>
      <c r="F229" s="87"/>
      <c r="G229" s="4"/>
    </row>
    <row r="230" spans="1:7">
      <c r="C230" s="354" t="s">
        <v>3</v>
      </c>
      <c r="D230" s="374">
        <v>142</v>
      </c>
      <c r="E230" s="353">
        <v>0</v>
      </c>
      <c r="F230" s="55">
        <f>D230*E230</f>
        <v>0</v>
      </c>
    </row>
    <row r="231" spans="1:7">
      <c r="A231" s="29"/>
      <c r="C231" s="372"/>
      <c r="D231" s="372"/>
      <c r="E231" s="353"/>
      <c r="F231" s="91"/>
      <c r="G231"/>
    </row>
    <row r="232" spans="1:7">
      <c r="A232" s="18" t="s">
        <v>212</v>
      </c>
      <c r="B232" s="19"/>
      <c r="C232" s="411" t="s">
        <v>213</v>
      </c>
      <c r="D232" s="412"/>
      <c r="E232" s="360"/>
      <c r="F232" s="86"/>
      <c r="G232" s="5"/>
    </row>
    <row r="233" spans="1:7">
      <c r="A233" s="18"/>
      <c r="B233" s="19"/>
      <c r="C233" s="345"/>
      <c r="D233" s="366"/>
      <c r="E233" s="360"/>
      <c r="F233" s="86"/>
      <c r="G233" s="5"/>
    </row>
    <row r="234" spans="1:7" s="36" customFormat="1">
      <c r="A234" s="18"/>
      <c r="B234" s="19"/>
      <c r="C234" s="345"/>
      <c r="D234" s="366"/>
      <c r="E234" s="375"/>
      <c r="F234" s="21"/>
      <c r="G234" s="5"/>
    </row>
    <row r="235" spans="1:7" ht="53.25" customHeight="1">
      <c r="A235" s="26" t="s">
        <v>214</v>
      </c>
      <c r="B235" s="10"/>
      <c r="C235" s="408" t="s">
        <v>301</v>
      </c>
      <c r="D235" s="408"/>
      <c r="E235" s="408"/>
      <c r="F235" s="57"/>
      <c r="G235" s="4"/>
    </row>
    <row r="237" spans="1:7" ht="14.25">
      <c r="C237" s="354" t="s">
        <v>215</v>
      </c>
      <c r="D237" s="352">
        <v>98</v>
      </c>
      <c r="E237" s="350">
        <v>0</v>
      </c>
      <c r="F237" s="42">
        <f>D237*E237</f>
        <v>0</v>
      </c>
    </row>
    <row r="238" spans="1:7">
      <c r="C238" s="354"/>
      <c r="F238" s="42"/>
    </row>
    <row r="239" spans="1:7" s="2" customFormat="1" ht="16.5" customHeight="1">
      <c r="A239" s="18" t="s">
        <v>107</v>
      </c>
      <c r="B239" s="19"/>
      <c r="C239" s="411" t="s">
        <v>108</v>
      </c>
      <c r="D239" s="412"/>
      <c r="E239" s="351"/>
      <c r="F239" s="48"/>
      <c r="G239" s="5"/>
    </row>
    <row r="240" spans="1:7" ht="14.25" customHeight="1">
      <c r="A240" s="29"/>
      <c r="C240" s="372"/>
      <c r="D240" s="372"/>
      <c r="F240" s="45"/>
      <c r="G240"/>
    </row>
    <row r="241" spans="1:7" s="3" customFormat="1" ht="17.25" customHeight="1">
      <c r="A241" s="26" t="s">
        <v>129</v>
      </c>
      <c r="B241" s="10"/>
      <c r="C241" s="408" t="s">
        <v>307</v>
      </c>
      <c r="D241" s="408"/>
      <c r="E241" s="408"/>
      <c r="F241" s="50"/>
      <c r="G241" s="4"/>
    </row>
    <row r="242" spans="1:7">
      <c r="C242" s="410"/>
      <c r="D242" s="410"/>
      <c r="E242" s="410"/>
    </row>
    <row r="243" spans="1:7" ht="14.25">
      <c r="C243" s="354" t="s">
        <v>106</v>
      </c>
      <c r="D243" s="352">
        <v>116</v>
      </c>
      <c r="E243" s="350">
        <v>0</v>
      </c>
      <c r="F243" s="42">
        <f>D243*E243</f>
        <v>0</v>
      </c>
    </row>
    <row r="244" spans="1:7">
      <c r="C244" s="354"/>
      <c r="D244" s="374"/>
      <c r="F244" s="42"/>
    </row>
    <row r="245" spans="1:7" s="13" customFormat="1" ht="13.5" thickBot="1">
      <c r="A245" s="28"/>
      <c r="B245" s="32"/>
      <c r="C245" s="16" t="s">
        <v>20</v>
      </c>
      <c r="D245" s="33"/>
      <c r="E245" s="53"/>
      <c r="F245" s="51">
        <f>SUM(F197:F244)</f>
        <v>0</v>
      </c>
      <c r="G245" s="41"/>
    </row>
    <row r="246" spans="1:7" ht="13.5" thickTop="1">
      <c r="B246" s="17"/>
      <c r="C246" s="30"/>
      <c r="D246" s="31"/>
      <c r="E246" s="54"/>
    </row>
    <row r="247" spans="1:7">
      <c r="A247" s="29"/>
      <c r="C247" s="372"/>
      <c r="D247" s="372"/>
      <c r="F247" s="45"/>
      <c r="G247"/>
    </row>
    <row r="248" spans="1:7" s="36" customFormat="1">
      <c r="A248" s="34" t="s">
        <v>21</v>
      </c>
      <c r="B248" s="35"/>
      <c r="C248" s="415" t="s">
        <v>7</v>
      </c>
      <c r="D248" s="416"/>
      <c r="E248" s="348"/>
      <c r="F248" s="46"/>
      <c r="G248" s="21"/>
    </row>
    <row r="249" spans="1:7" s="2" customFormat="1">
      <c r="A249" s="18"/>
      <c r="B249" s="19"/>
      <c r="C249" s="345"/>
      <c r="D249" s="366"/>
      <c r="E249" s="351"/>
      <c r="F249" s="48"/>
      <c r="G249" s="5"/>
    </row>
    <row r="250" spans="1:7" s="2" customFormat="1" ht="15" customHeight="1">
      <c r="A250" s="18" t="s">
        <v>104</v>
      </c>
      <c r="B250" s="19"/>
      <c r="C250" s="411" t="s">
        <v>105</v>
      </c>
      <c r="D250" s="412"/>
      <c r="E250" s="351"/>
      <c r="F250" s="48"/>
      <c r="G250" s="5"/>
    </row>
    <row r="251" spans="1:7">
      <c r="A251" s="18"/>
      <c r="B251" s="19"/>
      <c r="C251" s="345"/>
      <c r="D251" s="366"/>
      <c r="E251" s="360"/>
      <c r="F251" s="86"/>
    </row>
    <row r="252" spans="1:7" s="3" customFormat="1" ht="28.5" customHeight="1">
      <c r="A252" s="26" t="s">
        <v>268</v>
      </c>
      <c r="B252" s="10"/>
      <c r="C252" s="408" t="s">
        <v>269</v>
      </c>
      <c r="D252" s="408"/>
      <c r="E252" s="408"/>
      <c r="F252" s="87"/>
      <c r="G252" s="1"/>
    </row>
    <row r="253" spans="1:7" s="3" customFormat="1" ht="15.75" customHeight="1">
      <c r="A253" s="26"/>
      <c r="B253" s="10"/>
      <c r="C253" s="355"/>
      <c r="D253" s="355"/>
      <c r="E253" s="356"/>
      <c r="F253" s="87"/>
      <c r="G253" s="1"/>
    </row>
    <row r="254" spans="1:7">
      <c r="C254" s="354" t="s">
        <v>270</v>
      </c>
      <c r="D254" s="352">
        <v>12</v>
      </c>
      <c r="E254" s="353">
        <v>0</v>
      </c>
      <c r="F254" s="55">
        <f>D254*E254</f>
        <v>0</v>
      </c>
      <c r="G254" s="5"/>
    </row>
    <row r="255" spans="1:7" s="2" customFormat="1">
      <c r="A255" s="18"/>
      <c r="B255" s="19"/>
      <c r="C255" s="345"/>
      <c r="D255" s="366"/>
      <c r="E255" s="351"/>
      <c r="F255" s="48"/>
      <c r="G255" s="5"/>
    </row>
    <row r="256" spans="1:7" s="2" customFormat="1" ht="15" customHeight="1">
      <c r="A256" s="18" t="s">
        <v>130</v>
      </c>
      <c r="B256" s="19"/>
      <c r="C256" s="411" t="s">
        <v>131</v>
      </c>
      <c r="D256" s="412"/>
      <c r="E256" s="351"/>
      <c r="F256" s="48"/>
      <c r="G256" s="5"/>
    </row>
    <row r="257" spans="1:7" s="3" customFormat="1" ht="13.5" customHeight="1">
      <c r="A257" s="18"/>
      <c r="B257" s="19"/>
      <c r="C257" s="345"/>
      <c r="D257" s="366"/>
      <c r="E257" s="360"/>
      <c r="F257" s="86"/>
      <c r="G257" s="1"/>
    </row>
    <row r="258" spans="1:7" ht="54" customHeight="1">
      <c r="A258" s="26" t="s">
        <v>271</v>
      </c>
      <c r="B258" s="10"/>
      <c r="C258" s="408" t="s">
        <v>272</v>
      </c>
      <c r="D258" s="408"/>
      <c r="E258" s="408"/>
      <c r="F258" s="87"/>
      <c r="G258" s="5"/>
    </row>
    <row r="259" spans="1:7">
      <c r="E259" s="353"/>
      <c r="F259" s="76"/>
      <c r="G259" s="5"/>
    </row>
    <row r="260" spans="1:7">
      <c r="C260" s="354" t="s">
        <v>81</v>
      </c>
      <c r="D260" s="374">
        <v>10</v>
      </c>
      <c r="E260" s="353">
        <v>0</v>
      </c>
      <c r="F260" s="55">
        <f>D260*E260</f>
        <v>0</v>
      </c>
      <c r="G260" s="4"/>
    </row>
    <row r="261" spans="1:7" s="3" customFormat="1" ht="13.5" customHeight="1">
      <c r="A261" s="18"/>
      <c r="B261" s="19"/>
      <c r="C261" s="345"/>
      <c r="D261" s="366"/>
      <c r="E261" s="360"/>
      <c r="F261" s="86"/>
      <c r="G261" s="1"/>
    </row>
    <row r="262" spans="1:7" ht="48" customHeight="1">
      <c r="A262" s="26" t="s">
        <v>273</v>
      </c>
      <c r="B262" s="10"/>
      <c r="C262" s="408" t="s">
        <v>277</v>
      </c>
      <c r="D262" s="408"/>
      <c r="E262" s="408"/>
      <c r="F262" s="87"/>
      <c r="G262" s="5"/>
    </row>
    <row r="263" spans="1:7">
      <c r="E263" s="353"/>
      <c r="F263" s="76"/>
      <c r="G263" s="5"/>
    </row>
    <row r="264" spans="1:7">
      <c r="C264" s="354" t="s">
        <v>81</v>
      </c>
      <c r="D264" s="374">
        <v>114</v>
      </c>
      <c r="E264" s="353">
        <v>0</v>
      </c>
      <c r="F264" s="55">
        <f>D264*E264</f>
        <v>0</v>
      </c>
      <c r="G264" s="4"/>
    </row>
    <row r="265" spans="1:7" s="3" customFormat="1" ht="13.5" customHeight="1">
      <c r="A265" s="18"/>
      <c r="B265" s="19"/>
      <c r="C265" s="345"/>
      <c r="D265" s="366"/>
      <c r="E265" s="360"/>
      <c r="F265" s="86"/>
      <c r="G265" s="1"/>
    </row>
    <row r="266" spans="1:7" ht="53.25" customHeight="1">
      <c r="A266" s="26" t="s">
        <v>274</v>
      </c>
      <c r="B266" s="10"/>
      <c r="C266" s="408" t="s">
        <v>745</v>
      </c>
      <c r="D266" s="408"/>
      <c r="E266" s="408"/>
      <c r="F266" s="87"/>
      <c r="G266" s="5"/>
    </row>
    <row r="267" spans="1:7" ht="15" customHeight="1">
      <c r="E267" s="353"/>
      <c r="F267" s="76"/>
      <c r="G267" s="5"/>
    </row>
    <row r="268" spans="1:7">
      <c r="C268" s="354" t="s">
        <v>3</v>
      </c>
      <c r="D268" s="374">
        <v>10</v>
      </c>
      <c r="E268" s="353">
        <v>0</v>
      </c>
      <c r="F268" s="55">
        <f>D268*E268</f>
        <v>0</v>
      </c>
      <c r="G268" s="4"/>
    </row>
    <row r="269" spans="1:7" s="3" customFormat="1" ht="13.5" customHeight="1">
      <c r="A269" s="18"/>
      <c r="B269" s="19"/>
      <c r="C269" s="345"/>
      <c r="D269" s="366"/>
      <c r="E269" s="360"/>
      <c r="F269" s="86"/>
      <c r="G269" s="1"/>
    </row>
    <row r="270" spans="1:7" ht="41.25" customHeight="1">
      <c r="A270" s="26" t="s">
        <v>275</v>
      </c>
      <c r="B270" s="10"/>
      <c r="C270" s="408" t="s">
        <v>276</v>
      </c>
      <c r="D270" s="408"/>
      <c r="E270" s="408"/>
      <c r="F270" s="87"/>
      <c r="G270" s="5"/>
    </row>
    <row r="271" spans="1:7" ht="12.75" customHeight="1">
      <c r="E271" s="353"/>
      <c r="F271" s="76"/>
      <c r="G271" s="5"/>
    </row>
    <row r="272" spans="1:7">
      <c r="C272" s="354" t="s">
        <v>3</v>
      </c>
      <c r="D272" s="374">
        <v>8</v>
      </c>
      <c r="E272" s="353">
        <v>0</v>
      </c>
      <c r="F272" s="55">
        <f>D272*E272</f>
        <v>0</v>
      </c>
      <c r="G272" s="4"/>
    </row>
    <row r="273" spans="1:7">
      <c r="C273" s="354"/>
      <c r="F273" s="42"/>
      <c r="G273" s="1" t="s">
        <v>109</v>
      </c>
    </row>
    <row r="274" spans="1:7" s="2" customFormat="1">
      <c r="A274" s="18" t="s">
        <v>103</v>
      </c>
      <c r="B274" s="19"/>
      <c r="C274" s="411" t="s">
        <v>110</v>
      </c>
      <c r="D274" s="412"/>
      <c r="E274" s="351"/>
      <c r="F274" s="48"/>
      <c r="G274" s="5"/>
    </row>
    <row r="275" spans="1:7">
      <c r="A275" s="18"/>
      <c r="B275" s="19"/>
      <c r="C275" s="345"/>
      <c r="D275" s="366"/>
      <c r="E275" s="360"/>
      <c r="F275" s="86"/>
    </row>
    <row r="276" spans="1:7" s="3" customFormat="1" ht="28.5" customHeight="1">
      <c r="A276" s="26" t="s">
        <v>216</v>
      </c>
      <c r="B276" s="10"/>
      <c r="C276" s="408" t="s">
        <v>278</v>
      </c>
      <c r="D276" s="408"/>
      <c r="E276" s="408"/>
      <c r="F276" s="87"/>
      <c r="G276" s="1"/>
    </row>
    <row r="277" spans="1:7" s="3" customFormat="1" ht="15.75" customHeight="1">
      <c r="A277" s="26"/>
      <c r="B277" s="10"/>
      <c r="C277" s="355"/>
      <c r="D277" s="355"/>
      <c r="E277" s="356"/>
      <c r="F277" s="87"/>
      <c r="G277" s="1"/>
    </row>
    <row r="278" spans="1:7">
      <c r="C278" s="354" t="s">
        <v>217</v>
      </c>
      <c r="D278" s="352">
        <v>4</v>
      </c>
      <c r="E278" s="353">
        <v>0</v>
      </c>
      <c r="F278" s="55">
        <f>D278*E278</f>
        <v>0</v>
      </c>
      <c r="G278" s="5"/>
    </row>
    <row r="279" spans="1:7">
      <c r="A279" s="18"/>
      <c r="B279" s="19"/>
      <c r="C279" s="345"/>
      <c r="D279" s="366"/>
      <c r="E279" s="360"/>
      <c r="F279" s="86"/>
    </row>
    <row r="280" spans="1:7" s="3" customFormat="1" ht="39" customHeight="1">
      <c r="A280" s="26" t="s">
        <v>218</v>
      </c>
      <c r="B280" s="10"/>
      <c r="C280" s="408" t="s">
        <v>279</v>
      </c>
      <c r="D280" s="408"/>
      <c r="E280" s="408"/>
      <c r="F280" s="87"/>
      <c r="G280" s="1"/>
    </row>
    <row r="281" spans="1:7" s="3" customFormat="1" ht="15.75" customHeight="1">
      <c r="A281" s="26"/>
      <c r="B281" s="10"/>
      <c r="C281" s="355"/>
      <c r="D281" s="355"/>
      <c r="E281" s="356"/>
      <c r="F281" s="87"/>
      <c r="G281" s="1"/>
    </row>
    <row r="282" spans="1:7">
      <c r="C282" s="354" t="s">
        <v>217</v>
      </c>
      <c r="D282" s="352">
        <v>6</v>
      </c>
      <c r="E282" s="353">
        <v>0</v>
      </c>
      <c r="F282" s="55">
        <f>D282*E282</f>
        <v>0</v>
      </c>
      <c r="G282" s="5"/>
    </row>
    <row r="283" spans="1:7">
      <c r="A283" s="18"/>
      <c r="B283" s="19"/>
      <c r="C283" s="345"/>
      <c r="D283" s="366"/>
      <c r="E283" s="360"/>
      <c r="F283" s="86"/>
    </row>
    <row r="284" spans="1:7" s="3" customFormat="1" ht="39" customHeight="1">
      <c r="A284" s="26" t="s">
        <v>280</v>
      </c>
      <c r="B284" s="10"/>
      <c r="C284" s="408" t="s">
        <v>316</v>
      </c>
      <c r="D284" s="408"/>
      <c r="E284" s="408"/>
      <c r="F284" s="87"/>
      <c r="G284" s="1"/>
    </row>
    <row r="285" spans="1:7" s="3" customFormat="1" ht="15.75" customHeight="1">
      <c r="A285" s="26"/>
      <c r="B285" s="10"/>
      <c r="C285" s="355"/>
      <c r="D285" s="355"/>
      <c r="E285" s="356"/>
      <c r="F285" s="87"/>
      <c r="G285" s="1"/>
    </row>
    <row r="286" spans="1:7">
      <c r="C286" s="354" t="s">
        <v>217</v>
      </c>
      <c r="D286" s="352">
        <v>1</v>
      </c>
      <c r="E286" s="353">
        <v>0</v>
      </c>
      <c r="F286" s="55">
        <f>D286*E286</f>
        <v>0</v>
      </c>
      <c r="G286" s="5"/>
    </row>
    <row r="287" spans="1:7" s="2" customFormat="1">
      <c r="A287" s="18"/>
      <c r="B287" s="19"/>
      <c r="C287" s="345"/>
      <c r="D287" s="366"/>
      <c r="E287" s="351"/>
      <c r="F287" s="48"/>
      <c r="G287" s="5"/>
    </row>
    <row r="288" spans="1:7" s="3" customFormat="1" ht="63" customHeight="1">
      <c r="A288" s="26" t="s">
        <v>282</v>
      </c>
      <c r="B288" s="10"/>
      <c r="C288" s="408" t="s">
        <v>283</v>
      </c>
      <c r="D288" s="408"/>
      <c r="E288" s="408"/>
      <c r="F288" s="50"/>
      <c r="G288" s="4"/>
    </row>
    <row r="290" spans="1:7">
      <c r="C290" s="354" t="s">
        <v>3</v>
      </c>
      <c r="D290" s="374">
        <v>1</v>
      </c>
      <c r="E290" s="350">
        <v>0</v>
      </c>
      <c r="F290" s="42">
        <f>D290*E290</f>
        <v>0</v>
      </c>
    </row>
    <row r="291" spans="1:7">
      <c r="C291" s="354"/>
      <c r="E291" s="353"/>
      <c r="F291" s="55"/>
      <c r="G291" s="5"/>
    </row>
    <row r="292" spans="1:7" s="3" customFormat="1" ht="31.5" customHeight="1">
      <c r="A292" s="26" t="s">
        <v>281</v>
      </c>
      <c r="B292" s="10"/>
      <c r="C292" s="408" t="s">
        <v>286</v>
      </c>
      <c r="D292" s="408"/>
      <c r="E292" s="408"/>
      <c r="F292" s="87"/>
      <c r="G292" s="1"/>
    </row>
    <row r="293" spans="1:7" s="3" customFormat="1" ht="15.75" customHeight="1">
      <c r="A293" s="26"/>
      <c r="B293" s="10"/>
      <c r="C293" s="355"/>
      <c r="D293" s="355"/>
      <c r="E293" s="356"/>
      <c r="F293" s="87"/>
      <c r="G293" s="1"/>
    </row>
    <row r="294" spans="1:7">
      <c r="C294" s="354" t="s">
        <v>217</v>
      </c>
      <c r="D294" s="352">
        <v>4</v>
      </c>
      <c r="E294" s="353">
        <v>0</v>
      </c>
      <c r="F294" s="55">
        <f>D294*E294</f>
        <v>0</v>
      </c>
      <c r="G294" s="5"/>
    </row>
    <row r="295" spans="1:7">
      <c r="C295" s="354"/>
      <c r="E295" s="353"/>
      <c r="F295" s="55"/>
      <c r="G295" s="5"/>
    </row>
    <row r="296" spans="1:7" s="3" customFormat="1" ht="31.5" customHeight="1">
      <c r="A296" s="26" t="s">
        <v>284</v>
      </c>
      <c r="B296" s="10"/>
      <c r="C296" s="408" t="s">
        <v>285</v>
      </c>
      <c r="D296" s="408"/>
      <c r="E296" s="408"/>
      <c r="F296" s="87"/>
      <c r="G296" s="1"/>
    </row>
    <row r="297" spans="1:7" s="3" customFormat="1" ht="15.75" customHeight="1">
      <c r="A297" s="26"/>
      <c r="B297" s="10"/>
      <c r="C297" s="355"/>
      <c r="D297" s="355"/>
      <c r="E297" s="356"/>
      <c r="F297" s="87"/>
      <c r="G297" s="1"/>
    </row>
    <row r="298" spans="1:7">
      <c r="C298" s="354" t="s">
        <v>217</v>
      </c>
      <c r="D298" s="352">
        <v>4</v>
      </c>
      <c r="E298" s="353">
        <v>0</v>
      </c>
      <c r="F298" s="55">
        <f>D298*E298</f>
        <v>0</v>
      </c>
      <c r="G298" s="5"/>
    </row>
    <row r="299" spans="1:7" s="2" customFormat="1">
      <c r="A299" s="18"/>
      <c r="B299" s="19"/>
      <c r="C299" s="345"/>
      <c r="D299" s="366"/>
      <c r="E299" s="351"/>
      <c r="F299" s="48"/>
      <c r="G299" s="5"/>
    </row>
    <row r="300" spans="1:7" ht="13.5" thickBot="1">
      <c r="A300" s="28"/>
      <c r="B300" s="15"/>
      <c r="C300" s="16" t="s">
        <v>8</v>
      </c>
      <c r="D300" s="371"/>
      <c r="E300" s="364"/>
      <c r="F300" s="44">
        <f>SUM(F248:F299)</f>
        <v>0</v>
      </c>
    </row>
    <row r="301" spans="1:7" s="36" customFormat="1" ht="13.5" thickTop="1">
      <c r="A301" s="34" t="s">
        <v>23</v>
      </c>
      <c r="B301" s="35"/>
      <c r="C301" s="415" t="s">
        <v>24</v>
      </c>
      <c r="D301" s="416"/>
      <c r="E301" s="348"/>
      <c r="F301" s="46"/>
      <c r="G301" s="21"/>
    </row>
    <row r="302" spans="1:7" s="2" customFormat="1">
      <c r="A302" s="18" t="s">
        <v>60</v>
      </c>
      <c r="B302" s="19"/>
      <c r="C302" s="411" t="s">
        <v>150</v>
      </c>
      <c r="D302" s="412"/>
      <c r="E302" s="351"/>
      <c r="F302" s="48"/>
      <c r="G302" s="5"/>
    </row>
    <row r="303" spans="1:7" s="2" customFormat="1">
      <c r="A303" s="18"/>
      <c r="B303" s="19"/>
      <c r="C303" s="345"/>
      <c r="D303" s="366"/>
      <c r="E303" s="351"/>
      <c r="F303" s="48"/>
      <c r="G303" s="5"/>
    </row>
    <row r="304" spans="1:7" s="3" customFormat="1" ht="54" customHeight="1">
      <c r="A304" s="26" t="s">
        <v>97</v>
      </c>
      <c r="B304" s="10"/>
      <c r="C304" s="408" t="s">
        <v>221</v>
      </c>
      <c r="D304" s="408"/>
      <c r="E304" s="408"/>
      <c r="F304" s="50"/>
      <c r="G304" s="4"/>
    </row>
    <row r="305" spans="1:7" ht="15" customHeight="1"/>
    <row r="306" spans="1:7" ht="14.25">
      <c r="C306" s="354" t="s">
        <v>1</v>
      </c>
      <c r="D306" s="352">
        <v>560</v>
      </c>
      <c r="E306" s="350">
        <v>0</v>
      </c>
      <c r="F306" s="42">
        <f>D306*E306</f>
        <v>0</v>
      </c>
    </row>
    <row r="307" spans="1:7" s="3" customFormat="1" ht="41.25" customHeight="1">
      <c r="A307" s="26" t="s">
        <v>55</v>
      </c>
      <c r="B307" s="10"/>
      <c r="C307" s="408" t="s">
        <v>219</v>
      </c>
      <c r="D307" s="408"/>
      <c r="E307" s="408"/>
      <c r="F307" s="50"/>
      <c r="G307" s="4"/>
    </row>
    <row r="309" spans="1:7" ht="14.25">
      <c r="C309" s="354" t="s">
        <v>1</v>
      </c>
      <c r="D309" s="352">
        <v>78</v>
      </c>
      <c r="E309" s="350">
        <v>0</v>
      </c>
      <c r="F309" s="42">
        <f>D309*E309</f>
        <v>0</v>
      </c>
    </row>
    <row r="311" spans="1:7" s="3" customFormat="1" ht="84.75" customHeight="1">
      <c r="A311" s="26" t="s">
        <v>162</v>
      </c>
      <c r="B311" s="10"/>
      <c r="C311" s="408" t="s">
        <v>245</v>
      </c>
      <c r="D311" s="408"/>
      <c r="E311" s="408"/>
      <c r="F311" s="50"/>
      <c r="G311" s="4"/>
    </row>
    <row r="312" spans="1:7" ht="17.25" customHeight="1"/>
    <row r="313" spans="1:7" ht="14.25">
      <c r="C313" s="354" t="s">
        <v>118</v>
      </c>
      <c r="D313" s="352">
        <v>502</v>
      </c>
      <c r="E313" s="350">
        <v>0</v>
      </c>
      <c r="F313" s="42">
        <f>D313*E313</f>
        <v>0</v>
      </c>
    </row>
    <row r="315" spans="1:7" s="3" customFormat="1" ht="40.5" customHeight="1">
      <c r="A315" s="26" t="s">
        <v>222</v>
      </c>
      <c r="B315" s="10"/>
      <c r="C315" s="408" t="s">
        <v>223</v>
      </c>
      <c r="D315" s="408"/>
      <c r="E315" s="408"/>
      <c r="F315" s="50"/>
      <c r="G315" s="4"/>
    </row>
    <row r="316" spans="1:7" ht="24.75" customHeight="1">
      <c r="C316" s="410" t="s">
        <v>244</v>
      </c>
      <c r="D316" s="410"/>
    </row>
    <row r="317" spans="1:7" ht="14.25">
      <c r="C317" s="354" t="s">
        <v>1</v>
      </c>
      <c r="D317" s="352">
        <v>296</v>
      </c>
      <c r="E317" s="350">
        <v>0</v>
      </c>
      <c r="F317" s="42">
        <f>D317*E317</f>
        <v>0</v>
      </c>
    </row>
    <row r="318" spans="1:7" ht="13.5" customHeight="1"/>
    <row r="319" spans="1:7" s="3" customFormat="1" ht="42" customHeight="1">
      <c r="A319" s="26" t="s">
        <v>220</v>
      </c>
      <c r="B319" s="10"/>
      <c r="C319" s="408" t="s">
        <v>243</v>
      </c>
      <c r="D319" s="408"/>
      <c r="E319" s="408"/>
      <c r="F319" s="50"/>
      <c r="G319" s="4"/>
    </row>
    <row r="321" spans="1:7" ht="14.25">
      <c r="C321" s="354" t="s">
        <v>1</v>
      </c>
      <c r="D321" s="352">
        <v>436</v>
      </c>
      <c r="E321" s="350">
        <v>0</v>
      </c>
      <c r="F321" s="42">
        <f>D321*E321</f>
        <v>0</v>
      </c>
    </row>
    <row r="324" spans="1:7" s="3" customFormat="1" ht="37.5" customHeight="1">
      <c r="A324" s="26" t="s">
        <v>38</v>
      </c>
      <c r="B324" s="10"/>
      <c r="C324" s="408" t="s">
        <v>224</v>
      </c>
      <c r="D324" s="408"/>
      <c r="E324" s="408"/>
      <c r="F324" s="50"/>
      <c r="G324" s="4"/>
    </row>
    <row r="326" spans="1:7" ht="14.25">
      <c r="C326" s="354" t="s">
        <v>1</v>
      </c>
      <c r="D326" s="352">
        <v>112</v>
      </c>
      <c r="E326" s="350">
        <v>0</v>
      </c>
      <c r="F326" s="42">
        <f>D326*E326</f>
        <v>0</v>
      </c>
    </row>
    <row r="327" spans="1:7" s="36" customFormat="1">
      <c r="A327" s="18"/>
      <c r="B327" s="19"/>
      <c r="C327" s="345"/>
      <c r="D327" s="366"/>
      <c r="E327" s="351"/>
      <c r="F327" s="48"/>
      <c r="G327" s="21"/>
    </row>
    <row r="328" spans="1:7" s="2" customFormat="1">
      <c r="A328" s="18" t="s">
        <v>125</v>
      </c>
      <c r="B328" s="19"/>
      <c r="C328" s="411" t="s">
        <v>126</v>
      </c>
      <c r="D328" s="412"/>
      <c r="E328" s="351"/>
      <c r="F328" s="48"/>
      <c r="G328" s="5"/>
    </row>
    <row r="329" spans="1:7">
      <c r="C329" s="354"/>
      <c r="F329" s="42"/>
    </row>
    <row r="330" spans="1:7" s="3" customFormat="1" ht="39.950000000000003" customHeight="1">
      <c r="A330" s="26" t="s">
        <v>39</v>
      </c>
      <c r="B330" s="10"/>
      <c r="C330" s="408" t="s">
        <v>119</v>
      </c>
      <c r="D330" s="408"/>
      <c r="E330" s="408"/>
      <c r="F330" s="50"/>
      <c r="G330" s="4"/>
    </row>
    <row r="332" spans="1:7">
      <c r="C332" s="354" t="s">
        <v>5</v>
      </c>
      <c r="D332" s="352">
        <v>15175</v>
      </c>
      <c r="E332" s="350">
        <v>0</v>
      </c>
      <c r="F332" s="42">
        <f>D332*E332</f>
        <v>0</v>
      </c>
    </row>
    <row r="334" spans="1:7" s="3" customFormat="1" ht="39.950000000000003" customHeight="1">
      <c r="A334" s="26" t="s">
        <v>62</v>
      </c>
      <c r="B334" s="10"/>
      <c r="C334" s="408" t="s">
        <v>165</v>
      </c>
      <c r="D334" s="408"/>
      <c r="E334" s="408"/>
      <c r="F334" s="50"/>
      <c r="G334" s="4"/>
    </row>
    <row r="336" spans="1:7">
      <c r="C336" s="354" t="s">
        <v>5</v>
      </c>
      <c r="D336" s="352">
        <v>72201</v>
      </c>
      <c r="E336" s="350">
        <v>0</v>
      </c>
      <c r="F336" s="42">
        <f>D336*E336</f>
        <v>0</v>
      </c>
    </row>
    <row r="338" spans="1:7" s="3" customFormat="1" ht="39.950000000000003" customHeight="1">
      <c r="A338" s="26" t="s">
        <v>62</v>
      </c>
      <c r="B338" s="10"/>
      <c r="C338" s="408" t="s">
        <v>170</v>
      </c>
      <c r="D338" s="408"/>
      <c r="E338" s="408"/>
      <c r="F338" s="50"/>
      <c r="G338" s="4"/>
    </row>
    <row r="340" spans="1:7">
      <c r="C340" s="354" t="s">
        <v>5</v>
      </c>
      <c r="D340" s="352">
        <v>2788</v>
      </c>
      <c r="E340" s="350">
        <v>0</v>
      </c>
      <c r="F340" s="42">
        <f>D340*E340</f>
        <v>0</v>
      </c>
    </row>
    <row r="342" spans="1:7" s="3" customFormat="1" ht="54" customHeight="1">
      <c r="A342" s="26" t="s">
        <v>163</v>
      </c>
      <c r="B342" s="10"/>
      <c r="C342" s="408" t="s">
        <v>241</v>
      </c>
      <c r="D342" s="408"/>
      <c r="E342" s="408"/>
      <c r="F342" s="50"/>
      <c r="G342" s="4"/>
    </row>
    <row r="344" spans="1:7">
      <c r="C344" s="354" t="s">
        <v>5</v>
      </c>
      <c r="D344" s="352">
        <v>9281</v>
      </c>
      <c r="E344" s="350">
        <v>0</v>
      </c>
      <c r="F344" s="42">
        <f>D344*E344</f>
        <v>0</v>
      </c>
    </row>
    <row r="346" spans="1:7" s="3" customFormat="1" ht="39.950000000000003" customHeight="1">
      <c r="A346" s="26" t="s">
        <v>163</v>
      </c>
      <c r="B346" s="10"/>
      <c r="C346" s="408" t="s">
        <v>242</v>
      </c>
      <c r="D346" s="408"/>
      <c r="E346" s="408"/>
      <c r="F346" s="50"/>
      <c r="G346" s="4"/>
    </row>
    <row r="348" spans="1:7">
      <c r="C348" s="354" t="s">
        <v>3</v>
      </c>
      <c r="D348" s="352">
        <v>16</v>
      </c>
      <c r="E348" s="350">
        <v>0</v>
      </c>
      <c r="F348" s="42">
        <f>D348*E348</f>
        <v>0</v>
      </c>
    </row>
    <row r="349" spans="1:7" s="36" customFormat="1">
      <c r="A349" s="18"/>
      <c r="B349" s="19"/>
      <c r="C349" s="345"/>
      <c r="D349" s="366"/>
      <c r="E349" s="351"/>
      <c r="F349" s="48"/>
      <c r="G349" s="21"/>
    </row>
    <row r="350" spans="1:7" s="2" customFormat="1">
      <c r="A350" s="18" t="s">
        <v>127</v>
      </c>
      <c r="B350" s="19"/>
      <c r="C350" s="411" t="s">
        <v>128</v>
      </c>
      <c r="D350" s="412"/>
      <c r="E350" s="351"/>
      <c r="F350" s="48"/>
      <c r="G350" s="5"/>
    </row>
    <row r="351" spans="1:7">
      <c r="C351" s="354"/>
      <c r="F351" s="42"/>
    </row>
    <row r="352" spans="1:7" s="3" customFormat="1" ht="30" customHeight="1">
      <c r="A352" s="26" t="s">
        <v>84</v>
      </c>
      <c r="B352" s="10"/>
      <c r="C352" s="408" t="s">
        <v>225</v>
      </c>
      <c r="D352" s="408"/>
      <c r="E352" s="408"/>
      <c r="F352" s="50"/>
      <c r="G352" s="4"/>
    </row>
    <row r="353" spans="1:7" ht="34.5" customHeight="1">
      <c r="C353" s="410" t="s">
        <v>229</v>
      </c>
      <c r="D353" s="410"/>
    </row>
    <row r="354" spans="1:7">
      <c r="C354" s="354" t="s">
        <v>70</v>
      </c>
      <c r="D354" s="352">
        <v>20</v>
      </c>
      <c r="E354" s="350">
        <v>0</v>
      </c>
      <c r="F354" s="42">
        <f>PRODUCT(D354,E354)</f>
        <v>0</v>
      </c>
    </row>
    <row r="355" spans="1:7">
      <c r="C355" s="354"/>
      <c r="F355" s="42"/>
    </row>
    <row r="356" spans="1:7" s="3" customFormat="1" ht="30" customHeight="1">
      <c r="A356" s="26" t="s">
        <v>235</v>
      </c>
      <c r="B356" s="10"/>
      <c r="C356" s="408" t="s">
        <v>239</v>
      </c>
      <c r="D356" s="408"/>
      <c r="E356" s="408"/>
      <c r="F356" s="50"/>
      <c r="G356" s="4"/>
    </row>
    <row r="357" spans="1:7" ht="34.5" customHeight="1">
      <c r="C357" s="410" t="s">
        <v>236</v>
      </c>
      <c r="D357" s="410"/>
    </row>
    <row r="358" spans="1:7">
      <c r="C358" s="354" t="s">
        <v>70</v>
      </c>
      <c r="D358" s="352">
        <v>14</v>
      </c>
      <c r="E358" s="350">
        <v>0</v>
      </c>
      <c r="F358" s="42">
        <f>PRODUCT(D358,E358)</f>
        <v>0</v>
      </c>
    </row>
    <row r="359" spans="1:7">
      <c r="C359" s="354"/>
      <c r="F359" s="42"/>
    </row>
    <row r="360" spans="1:7" s="3" customFormat="1" ht="56.25" customHeight="1">
      <c r="A360" s="26" t="s">
        <v>156</v>
      </c>
      <c r="B360" s="10"/>
      <c r="C360" s="408" t="s">
        <v>240</v>
      </c>
      <c r="D360" s="408"/>
      <c r="E360" s="408"/>
      <c r="F360" s="50"/>
      <c r="G360" s="4"/>
    </row>
    <row r="361" spans="1:7" s="3" customFormat="1" ht="14.25" customHeight="1">
      <c r="A361" s="26"/>
      <c r="B361" s="10"/>
      <c r="C361" s="413" t="s">
        <v>226</v>
      </c>
      <c r="D361" s="413"/>
      <c r="E361" s="359"/>
      <c r="F361" s="50"/>
      <c r="G361" s="4"/>
    </row>
    <row r="362" spans="1:7" ht="14.25">
      <c r="C362" s="354" t="s">
        <v>4</v>
      </c>
      <c r="D362" s="352">
        <v>94</v>
      </c>
      <c r="E362" s="350">
        <v>0</v>
      </c>
      <c r="F362" s="42">
        <f>PRODUCT(D362,E362)</f>
        <v>0</v>
      </c>
    </row>
    <row r="363" spans="1:7">
      <c r="C363" s="354"/>
      <c r="F363" s="42"/>
    </row>
    <row r="364" spans="1:7" s="3" customFormat="1" ht="55.5" customHeight="1">
      <c r="A364" s="26" t="s">
        <v>157</v>
      </c>
      <c r="B364" s="10"/>
      <c r="C364" s="408" t="s">
        <v>238</v>
      </c>
      <c r="D364" s="408"/>
      <c r="E364" s="408"/>
      <c r="F364" s="50"/>
      <c r="G364" s="4"/>
    </row>
    <row r="365" spans="1:7" s="3" customFormat="1" ht="12" customHeight="1">
      <c r="A365" s="26"/>
      <c r="B365" s="10"/>
      <c r="C365" s="355"/>
      <c r="D365" s="355"/>
      <c r="E365" s="359"/>
      <c r="F365" s="50"/>
      <c r="G365" s="4"/>
    </row>
    <row r="366" spans="1:7" ht="14.25">
      <c r="C366" s="354" t="s">
        <v>4</v>
      </c>
      <c r="D366" s="352">
        <v>55.4</v>
      </c>
      <c r="E366" s="350">
        <v>0</v>
      </c>
      <c r="F366" s="42">
        <f>PRODUCT(D366,E366)</f>
        <v>0</v>
      </c>
    </row>
    <row r="367" spans="1:7">
      <c r="C367" s="354"/>
      <c r="F367" s="42"/>
    </row>
    <row r="368" spans="1:7" s="3" customFormat="1" ht="55.5" customHeight="1">
      <c r="A368" s="26" t="s">
        <v>157</v>
      </c>
      <c r="B368" s="10"/>
      <c r="C368" s="408" t="s">
        <v>237</v>
      </c>
      <c r="D368" s="408"/>
      <c r="E368" s="408"/>
      <c r="F368" s="50"/>
      <c r="G368" s="4"/>
    </row>
    <row r="369" spans="1:7" s="3" customFormat="1" ht="12" customHeight="1">
      <c r="A369" s="26"/>
      <c r="B369" s="10"/>
      <c r="C369" s="355"/>
      <c r="D369" s="355"/>
      <c r="E369" s="359"/>
      <c r="F369" s="50"/>
      <c r="G369" s="4"/>
    </row>
    <row r="370" spans="1:7" ht="14.25">
      <c r="C370" s="354" t="s">
        <v>4</v>
      </c>
      <c r="D370" s="352">
        <v>188</v>
      </c>
      <c r="E370" s="350">
        <v>0</v>
      </c>
      <c r="F370" s="42">
        <f>PRODUCT(D370,E370)</f>
        <v>0</v>
      </c>
    </row>
    <row r="372" spans="1:7" s="3" customFormat="1" ht="43.5" customHeight="1">
      <c r="A372" s="26" t="s">
        <v>155</v>
      </c>
      <c r="B372" s="10"/>
      <c r="C372" s="408" t="s">
        <v>228</v>
      </c>
      <c r="D372" s="408"/>
      <c r="E372" s="408"/>
      <c r="F372" s="50"/>
      <c r="G372" s="4"/>
    </row>
    <row r="374" spans="1:7" ht="14.25">
      <c r="C374" s="354" t="s">
        <v>4</v>
      </c>
      <c r="D374" s="352">
        <v>253</v>
      </c>
      <c r="E374" s="350">
        <v>0</v>
      </c>
      <c r="F374" s="42">
        <f>PRODUCT(D374,E374)</f>
        <v>0</v>
      </c>
    </row>
    <row r="375" spans="1:7">
      <c r="C375" s="354"/>
      <c r="F375" s="42"/>
    </row>
    <row r="377" spans="1:7" s="3" customFormat="1" ht="42.75" customHeight="1">
      <c r="A377" s="26" t="s">
        <v>40</v>
      </c>
      <c r="B377" s="10"/>
      <c r="C377" s="408" t="s">
        <v>310</v>
      </c>
      <c r="D377" s="408"/>
      <c r="E377" s="408"/>
      <c r="F377" s="50"/>
      <c r="G377" s="4"/>
    </row>
    <row r="379" spans="1:7" ht="14.25">
      <c r="C379" s="354" t="s">
        <v>4</v>
      </c>
      <c r="D379" s="352">
        <v>63</v>
      </c>
      <c r="E379" s="350">
        <v>0</v>
      </c>
      <c r="F379" s="42">
        <f>PRODUCT(D379,E379)</f>
        <v>0</v>
      </c>
    </row>
    <row r="380" spans="1:7" ht="13.15" customHeight="1"/>
    <row r="381" spans="1:7" s="2" customFormat="1">
      <c r="A381" s="18" t="s">
        <v>71</v>
      </c>
      <c r="B381" s="19"/>
      <c r="C381" s="411" t="s">
        <v>72</v>
      </c>
      <c r="D381" s="412"/>
      <c r="E381" s="351"/>
      <c r="F381" s="48"/>
      <c r="G381" s="5"/>
    </row>
    <row r="382" spans="1:7" s="2" customFormat="1" ht="13.5" customHeight="1">
      <c r="A382" s="18"/>
      <c r="B382" s="19"/>
      <c r="C382" s="345"/>
      <c r="D382" s="366"/>
      <c r="E382" s="351"/>
      <c r="F382" s="48"/>
      <c r="G382" s="5"/>
    </row>
    <row r="383" spans="1:7" s="3" customFormat="1" ht="16.5" customHeight="1">
      <c r="A383" s="26" t="s">
        <v>85</v>
      </c>
      <c r="B383" s="10"/>
      <c r="C383" s="408" t="s">
        <v>169</v>
      </c>
      <c r="D383" s="408"/>
      <c r="E383" s="408"/>
      <c r="F383" s="50"/>
      <c r="G383" s="4"/>
    </row>
    <row r="385" spans="1:7" ht="16.5">
      <c r="C385" s="67" t="s">
        <v>168</v>
      </c>
      <c r="D385" s="352">
        <v>138.6</v>
      </c>
      <c r="E385" s="350">
        <v>0</v>
      </c>
      <c r="F385" s="42">
        <f>D385*E385</f>
        <v>0</v>
      </c>
    </row>
    <row r="386" spans="1:7" s="2" customFormat="1">
      <c r="A386" s="18"/>
      <c r="B386" s="19"/>
      <c r="C386" s="345"/>
      <c r="D386" s="366"/>
      <c r="E386" s="351"/>
      <c r="F386" s="48"/>
      <c r="G386" s="5"/>
    </row>
    <row r="387" spans="1:7" s="3" customFormat="1" ht="69" customHeight="1">
      <c r="A387" s="26" t="s">
        <v>230</v>
      </c>
      <c r="B387" s="10"/>
      <c r="C387" s="408" t="s">
        <v>308</v>
      </c>
      <c r="D387" s="408"/>
      <c r="E387" s="408"/>
      <c r="F387" s="50"/>
      <c r="G387" s="4"/>
    </row>
    <row r="388" spans="1:7" ht="16.5">
      <c r="C388" s="92" t="s">
        <v>231</v>
      </c>
      <c r="D388" s="352">
        <v>120</v>
      </c>
      <c r="E388" s="350">
        <v>0</v>
      </c>
      <c r="F388" s="42">
        <f>D388*E388</f>
        <v>0</v>
      </c>
    </row>
    <row r="389" spans="1:7" ht="13.15" customHeight="1"/>
    <row r="390" spans="1:7" s="2" customFormat="1">
      <c r="A390" s="18" t="s">
        <v>132</v>
      </c>
      <c r="B390" s="19"/>
      <c r="C390" s="411" t="s">
        <v>133</v>
      </c>
      <c r="D390" s="412"/>
      <c r="E390" s="351"/>
      <c r="F390" s="48"/>
      <c r="G390" s="5"/>
    </row>
    <row r="391" spans="1:7" ht="15" customHeight="1">
      <c r="A391" s="29"/>
      <c r="C391" s="372"/>
      <c r="D391" s="372"/>
      <c r="F391" s="45"/>
      <c r="G391"/>
    </row>
    <row r="392" spans="1:7" s="3" customFormat="1" ht="24.75" customHeight="1">
      <c r="A392" s="26" t="s">
        <v>146</v>
      </c>
      <c r="B392" s="10"/>
      <c r="C392" s="408" t="s">
        <v>246</v>
      </c>
      <c r="D392" s="408"/>
      <c r="E392" s="408"/>
      <c r="F392" s="50"/>
      <c r="G392" s="4"/>
    </row>
    <row r="393" spans="1:7" s="3" customFormat="1" ht="12.75" customHeight="1">
      <c r="A393" s="26"/>
      <c r="B393" s="10"/>
      <c r="C393" s="355"/>
      <c r="D393" s="355"/>
      <c r="E393" s="355"/>
      <c r="F393" s="50"/>
      <c r="G393" s="4"/>
    </row>
    <row r="394" spans="1:7">
      <c r="C394" s="354" t="s">
        <v>164</v>
      </c>
      <c r="D394" s="352">
        <v>3.2</v>
      </c>
      <c r="E394" s="350">
        <v>0</v>
      </c>
      <c r="F394" s="42">
        <f>D394*E394</f>
        <v>0</v>
      </c>
    </row>
    <row r="395" spans="1:7" ht="15.75" customHeight="1">
      <c r="A395" s="29"/>
      <c r="C395" s="372"/>
      <c r="D395" s="372"/>
      <c r="F395" s="45"/>
      <c r="G395"/>
    </row>
    <row r="396" spans="1:7" s="2" customFormat="1">
      <c r="A396" s="18" t="s">
        <v>26</v>
      </c>
      <c r="B396" s="19"/>
      <c r="C396" s="411" t="s">
        <v>53</v>
      </c>
      <c r="D396" s="412"/>
      <c r="E396" s="351"/>
      <c r="F396" s="48"/>
      <c r="G396" s="5"/>
    </row>
    <row r="397" spans="1:7" ht="15" customHeight="1">
      <c r="A397" s="29"/>
      <c r="C397" s="372"/>
      <c r="D397" s="372"/>
      <c r="F397" s="45"/>
      <c r="G397"/>
    </row>
    <row r="398" spans="1:7" s="3" customFormat="1" ht="30.6" customHeight="1">
      <c r="A398" s="26" t="s">
        <v>61</v>
      </c>
      <c r="B398" s="10"/>
      <c r="C398" s="408" t="s">
        <v>78</v>
      </c>
      <c r="D398" s="408"/>
      <c r="E398" s="408"/>
      <c r="F398" s="50"/>
      <c r="G398" s="4"/>
    </row>
    <row r="399" spans="1:7">
      <c r="C399" s="354" t="s">
        <v>81</v>
      </c>
      <c r="D399" s="352">
        <v>520</v>
      </c>
      <c r="E399" s="350">
        <v>0</v>
      </c>
      <c r="F399" s="42">
        <f>D399*E399</f>
        <v>0</v>
      </c>
    </row>
    <row r="400" spans="1:7" ht="13.9" customHeight="1">
      <c r="A400" s="29"/>
      <c r="C400" s="372"/>
      <c r="D400" s="372"/>
      <c r="F400" s="45"/>
      <c r="G400"/>
    </row>
    <row r="401" spans="1:9" s="3" customFormat="1" ht="50.25" customHeight="1">
      <c r="A401" s="26" t="s">
        <v>41</v>
      </c>
      <c r="B401" s="10"/>
      <c r="C401" s="408" t="s">
        <v>247</v>
      </c>
      <c r="D401" s="408"/>
      <c r="E401" s="408"/>
      <c r="F401" s="50"/>
      <c r="G401" s="4"/>
    </row>
    <row r="403" spans="1:9">
      <c r="C403" s="354" t="s">
        <v>3</v>
      </c>
      <c r="D403" s="352">
        <v>1</v>
      </c>
      <c r="E403" s="350">
        <v>0</v>
      </c>
      <c r="F403" s="42">
        <f>D403*E403</f>
        <v>0</v>
      </c>
    </row>
    <row r="404" spans="1:9" ht="13.9" customHeight="1">
      <c r="A404" s="29"/>
      <c r="C404" s="372"/>
      <c r="D404" s="372"/>
      <c r="F404" s="45"/>
      <c r="G404"/>
    </row>
    <row r="405" spans="1:9" s="2" customFormat="1">
      <c r="A405" s="18" t="s">
        <v>73</v>
      </c>
      <c r="B405" s="19"/>
      <c r="C405" s="411" t="s">
        <v>74</v>
      </c>
      <c r="D405" s="412"/>
      <c r="E405" s="351"/>
      <c r="F405" s="48"/>
      <c r="G405" s="5"/>
    </row>
    <row r="406" spans="1:9" ht="14.25" customHeight="1"/>
    <row r="407" spans="1:9" s="3" customFormat="1" ht="45.75" customHeight="1">
      <c r="A407" s="26" t="s">
        <v>75</v>
      </c>
      <c r="B407" s="22"/>
      <c r="C407" s="409" t="s">
        <v>747</v>
      </c>
      <c r="D407" s="408"/>
      <c r="E407" s="408"/>
      <c r="F407" s="50"/>
      <c r="G407" s="4"/>
    </row>
    <row r="408" spans="1:9" ht="15" customHeight="1">
      <c r="I408" s="22"/>
    </row>
    <row r="409" spans="1:9" ht="14.25">
      <c r="C409" s="354" t="s">
        <v>6</v>
      </c>
      <c r="D409" s="352">
        <v>98</v>
      </c>
      <c r="E409" s="350">
        <v>0</v>
      </c>
      <c r="F409" s="42">
        <f>D409*E409</f>
        <v>0</v>
      </c>
    </row>
    <row r="410" spans="1:9">
      <c r="C410" s="354"/>
      <c r="F410" s="42"/>
    </row>
    <row r="411" spans="1:9" s="3" customFormat="1" ht="27" customHeight="1">
      <c r="A411" s="26" t="s">
        <v>76</v>
      </c>
      <c r="B411" s="22"/>
      <c r="C411" s="408" t="s">
        <v>77</v>
      </c>
      <c r="D411" s="408"/>
      <c r="E411" s="408"/>
      <c r="F411" s="50"/>
      <c r="G411" s="4"/>
    </row>
    <row r="412" spans="1:9" ht="15" customHeight="1">
      <c r="I412" s="22"/>
    </row>
    <row r="413" spans="1:9">
      <c r="C413" s="354" t="s">
        <v>3</v>
      </c>
      <c r="D413" s="374">
        <v>6</v>
      </c>
      <c r="E413" s="350">
        <v>0</v>
      </c>
      <c r="F413" s="42">
        <f>D413*E413</f>
        <v>0</v>
      </c>
    </row>
    <row r="414" spans="1:9">
      <c r="C414" s="354"/>
      <c r="F414" s="42"/>
    </row>
    <row r="415" spans="1:9" s="2" customFormat="1" ht="12.75" customHeight="1">
      <c r="A415" s="18" t="s">
        <v>287</v>
      </c>
      <c r="B415" s="19"/>
      <c r="C415" s="411" t="s">
        <v>288</v>
      </c>
      <c r="D415" s="411"/>
      <c r="E415" s="351"/>
      <c r="F415" s="48"/>
      <c r="G415" s="5"/>
    </row>
    <row r="416" spans="1:9">
      <c r="A416" s="18"/>
      <c r="B416" s="19"/>
      <c r="C416" s="345"/>
      <c r="D416" s="366"/>
      <c r="E416" s="360"/>
      <c r="F416" s="86"/>
    </row>
    <row r="417" spans="1:7" s="3" customFormat="1" ht="45.75" customHeight="1">
      <c r="A417" s="26" t="s">
        <v>289</v>
      </c>
      <c r="B417" s="10"/>
      <c r="C417" s="408" t="s">
        <v>746</v>
      </c>
      <c r="D417" s="408"/>
      <c r="E417" s="408"/>
      <c r="F417" s="87"/>
      <c r="G417" s="1"/>
    </row>
    <row r="418" spans="1:7" ht="14.25">
      <c r="C418" s="354" t="s">
        <v>1</v>
      </c>
      <c r="D418" s="352">
        <v>513</v>
      </c>
      <c r="E418" s="353">
        <v>0</v>
      </c>
      <c r="F418" s="55">
        <f>D418*E418</f>
        <v>0</v>
      </c>
      <c r="G418" s="5"/>
    </row>
    <row r="419" spans="1:7">
      <c r="A419" s="18"/>
      <c r="B419" s="19"/>
      <c r="C419" s="345"/>
      <c r="D419" s="366"/>
      <c r="E419" s="360"/>
      <c r="F419" s="86"/>
    </row>
    <row r="420" spans="1:7" s="3" customFormat="1" ht="27.75" customHeight="1">
      <c r="A420" s="26" t="s">
        <v>290</v>
      </c>
      <c r="B420" s="10"/>
      <c r="C420" s="408" t="s">
        <v>716</v>
      </c>
      <c r="D420" s="408"/>
      <c r="E420" s="408"/>
      <c r="F420" s="87"/>
      <c r="G420" s="1"/>
    </row>
    <row r="421" spans="1:7" ht="14.25">
      <c r="C421" s="354" t="s">
        <v>1</v>
      </c>
      <c r="D421" s="352">
        <v>513</v>
      </c>
      <c r="E421" s="353">
        <v>0</v>
      </c>
      <c r="F421" s="55">
        <f>D421*E421</f>
        <v>0</v>
      </c>
      <c r="G421" s="5"/>
    </row>
    <row r="422" spans="1:7">
      <c r="A422" s="18"/>
      <c r="B422" s="19"/>
      <c r="C422" s="345"/>
      <c r="D422" s="366"/>
      <c r="E422" s="360"/>
      <c r="F422" s="86"/>
    </row>
    <row r="423" spans="1:7" s="3" customFormat="1" ht="27.75" customHeight="1">
      <c r="A423" s="26" t="s">
        <v>291</v>
      </c>
      <c r="B423" s="10"/>
      <c r="C423" s="408" t="s">
        <v>717</v>
      </c>
      <c r="D423" s="408"/>
      <c r="E423" s="408"/>
      <c r="F423" s="56"/>
      <c r="G423" s="1"/>
    </row>
    <row r="424" spans="1:7" s="3" customFormat="1" ht="12.75" customHeight="1">
      <c r="A424" s="26"/>
      <c r="B424" s="10"/>
      <c r="C424" s="355"/>
      <c r="D424" s="355"/>
      <c r="E424" s="355"/>
      <c r="F424" s="56"/>
      <c r="G424" s="1"/>
    </row>
    <row r="425" spans="1:7" ht="14.25">
      <c r="C425" s="354" t="s">
        <v>1</v>
      </c>
      <c r="D425" s="352">
        <v>513</v>
      </c>
      <c r="E425" s="353">
        <v>0</v>
      </c>
      <c r="F425" s="55">
        <f>D425*E425</f>
        <v>0</v>
      </c>
      <c r="G425" s="5"/>
    </row>
    <row r="426" spans="1:7">
      <c r="E426" s="353"/>
      <c r="F426" s="76"/>
      <c r="G426" s="4"/>
    </row>
    <row r="427" spans="1:7" ht="29.25" customHeight="1">
      <c r="A427" s="26" t="s">
        <v>292</v>
      </c>
      <c r="B427" s="10"/>
      <c r="C427" s="408" t="s">
        <v>718</v>
      </c>
      <c r="D427" s="408"/>
      <c r="E427" s="408"/>
      <c r="F427" s="87"/>
    </row>
    <row r="428" spans="1:7">
      <c r="E428" s="353"/>
      <c r="F428" s="76"/>
    </row>
    <row r="429" spans="1:7" ht="14.25">
      <c r="C429" s="354" t="s">
        <v>1</v>
      </c>
      <c r="D429" s="352">
        <v>513</v>
      </c>
      <c r="E429" s="353">
        <v>0</v>
      </c>
      <c r="F429" s="55">
        <f>D429*E429</f>
        <v>0</v>
      </c>
      <c r="G429" s="4"/>
    </row>
    <row r="430" spans="1:7" s="2" customFormat="1">
      <c r="A430" s="18"/>
      <c r="B430" s="19"/>
      <c r="C430" s="345"/>
      <c r="D430" s="366"/>
      <c r="E430" s="360"/>
      <c r="F430" s="86"/>
      <c r="G430" s="1"/>
    </row>
    <row r="431" spans="1:7" s="2" customFormat="1" ht="34.5" customHeight="1">
      <c r="A431" s="26" t="s">
        <v>293</v>
      </c>
      <c r="B431" s="10"/>
      <c r="C431" s="408" t="s">
        <v>294</v>
      </c>
      <c r="D431" s="408"/>
      <c r="E431" s="408"/>
      <c r="F431" s="87"/>
      <c r="G431" s="1"/>
    </row>
    <row r="432" spans="1:7" ht="14.25">
      <c r="C432" s="354" t="s">
        <v>1</v>
      </c>
      <c r="D432" s="352">
        <v>513</v>
      </c>
      <c r="E432" s="353">
        <v>0</v>
      </c>
      <c r="F432" s="55">
        <f>D432*E432</f>
        <v>0</v>
      </c>
      <c r="G432" s="4"/>
    </row>
    <row r="433" spans="1:7">
      <c r="A433" s="29"/>
      <c r="C433" s="372"/>
      <c r="D433" s="372"/>
      <c r="E433" s="353"/>
      <c r="F433" s="91"/>
    </row>
    <row r="434" spans="1:7" s="2" customFormat="1" ht="27" customHeight="1">
      <c r="A434" s="26" t="s">
        <v>295</v>
      </c>
      <c r="B434" s="10"/>
      <c r="C434" s="408" t="s">
        <v>302</v>
      </c>
      <c r="D434" s="408"/>
      <c r="E434" s="408"/>
      <c r="F434" s="87"/>
      <c r="G434" s="1"/>
    </row>
    <row r="435" spans="1:7" ht="14.25">
      <c r="C435" s="354" t="s">
        <v>1</v>
      </c>
      <c r="D435" s="352">
        <v>270</v>
      </c>
      <c r="E435" s="353">
        <v>0</v>
      </c>
      <c r="F435" s="55">
        <f>D435*E435</f>
        <v>0</v>
      </c>
      <c r="G435" s="4"/>
    </row>
    <row r="436" spans="1:7">
      <c r="A436" s="29"/>
      <c r="C436" s="372"/>
      <c r="D436" s="372"/>
      <c r="E436" s="353"/>
      <c r="F436" s="91"/>
      <c r="G436" s="4"/>
    </row>
    <row r="437" spans="1:7" ht="40.5" customHeight="1">
      <c r="A437" s="26" t="s">
        <v>296</v>
      </c>
      <c r="B437" s="10"/>
      <c r="C437" s="408" t="s">
        <v>299</v>
      </c>
      <c r="D437" s="408"/>
      <c r="E437" s="408"/>
      <c r="F437" s="87"/>
    </row>
    <row r="438" spans="1:7">
      <c r="E438" s="353"/>
      <c r="F438" s="76"/>
    </row>
    <row r="439" spans="1:7" s="3" customFormat="1" ht="18" customHeight="1">
      <c r="A439" s="26"/>
      <c r="B439" s="9"/>
      <c r="C439" s="354" t="s">
        <v>6</v>
      </c>
      <c r="D439" s="352">
        <v>142</v>
      </c>
      <c r="E439" s="353">
        <v>0</v>
      </c>
      <c r="F439" s="55">
        <f>D439*E439</f>
        <v>0</v>
      </c>
      <c r="G439" s="1"/>
    </row>
    <row r="440" spans="1:7">
      <c r="A440" s="18"/>
      <c r="B440" s="19"/>
      <c r="C440" s="345"/>
      <c r="D440" s="366"/>
      <c r="E440" s="360"/>
      <c r="F440" s="86"/>
      <c r="G440" s="4"/>
    </row>
    <row r="441" spans="1:7" ht="57.75" customHeight="1">
      <c r="A441" s="26" t="s">
        <v>297</v>
      </c>
      <c r="B441" s="10"/>
      <c r="C441" s="408" t="s">
        <v>300</v>
      </c>
      <c r="D441" s="408"/>
      <c r="E441" s="408"/>
      <c r="F441" s="87"/>
    </row>
    <row r="442" spans="1:7">
      <c r="E442" s="353"/>
      <c r="F442" s="76"/>
      <c r="G442"/>
    </row>
    <row r="443" spans="1:7" s="3" customFormat="1" ht="18.75" customHeight="1">
      <c r="A443" s="26"/>
      <c r="B443" s="9"/>
      <c r="C443" s="354" t="s">
        <v>6</v>
      </c>
      <c r="D443" s="352">
        <v>188</v>
      </c>
      <c r="E443" s="353">
        <v>0</v>
      </c>
      <c r="F443" s="55">
        <f>D443*E443</f>
        <v>0</v>
      </c>
      <c r="G443" s="4"/>
    </row>
    <row r="444" spans="1:7" s="3" customFormat="1" ht="17.45" customHeight="1">
      <c r="A444" s="26"/>
      <c r="B444" s="9"/>
      <c r="C444" s="354"/>
      <c r="D444" s="352"/>
      <c r="E444" s="353"/>
      <c r="F444" s="55"/>
      <c r="G444" s="4"/>
    </row>
    <row r="445" spans="1:7" s="3" customFormat="1" ht="94.5" customHeight="1">
      <c r="A445" s="93" t="s">
        <v>298</v>
      </c>
      <c r="B445" s="386"/>
      <c r="C445" s="419" t="s">
        <v>748</v>
      </c>
      <c r="D445" s="404"/>
      <c r="E445" s="404"/>
      <c r="F445" s="75"/>
      <c r="G445" s="4"/>
    </row>
    <row r="446" spans="1:7">
      <c r="A446" s="93"/>
      <c r="B446" s="73"/>
      <c r="C446" s="366"/>
      <c r="D446" s="358"/>
      <c r="E446" s="351"/>
      <c r="F446" s="48"/>
    </row>
    <row r="447" spans="1:7" ht="14.25">
      <c r="A447" s="93"/>
      <c r="B447" s="73"/>
      <c r="C447" s="357" t="s">
        <v>6</v>
      </c>
      <c r="D447" s="358">
        <v>25.4</v>
      </c>
      <c r="E447" s="351">
        <v>0</v>
      </c>
      <c r="F447" s="94">
        <f>D447*E447</f>
        <v>0</v>
      </c>
    </row>
    <row r="448" spans="1:7">
      <c r="A448" s="93"/>
      <c r="B448" s="73"/>
      <c r="C448" s="366"/>
      <c r="D448" s="358"/>
      <c r="E448" s="351"/>
      <c r="F448" s="48"/>
    </row>
    <row r="449" spans="1:256" s="2" customFormat="1">
      <c r="A449" s="18" t="s">
        <v>42</v>
      </c>
      <c r="B449" s="19"/>
      <c r="C449" s="411" t="s">
        <v>43</v>
      </c>
      <c r="D449" s="412"/>
      <c r="E449" s="351"/>
      <c r="F449" s="48"/>
      <c r="G449" s="5"/>
    </row>
    <row r="450" spans="1:256" s="2" customFormat="1">
      <c r="A450" s="18"/>
      <c r="B450" s="19"/>
      <c r="C450" s="345"/>
      <c r="D450" s="366"/>
      <c r="E450" s="351"/>
      <c r="F450" s="48"/>
      <c r="G450" s="5"/>
    </row>
    <row r="451" spans="1:256" s="3" customFormat="1" ht="93.6" customHeight="1">
      <c r="A451" s="26" t="s">
        <v>44</v>
      </c>
      <c r="B451" s="22"/>
      <c r="C451" s="408" t="s">
        <v>120</v>
      </c>
      <c r="D451" s="408"/>
      <c r="E451" s="408"/>
      <c r="F451" s="50"/>
      <c r="G451" s="4"/>
    </row>
    <row r="452" spans="1:256" ht="15" customHeight="1">
      <c r="I452" s="22"/>
    </row>
    <row r="453" spans="1:256" ht="14.25">
      <c r="C453" s="354" t="s">
        <v>1</v>
      </c>
      <c r="D453" s="352">
        <v>715</v>
      </c>
      <c r="E453" s="350">
        <v>0</v>
      </c>
      <c r="F453" s="42">
        <f>D453*E453</f>
        <v>0</v>
      </c>
    </row>
    <row r="454" spans="1:256">
      <c r="A454" s="27"/>
      <c r="B454" s="14"/>
      <c r="C454" s="361"/>
      <c r="D454" s="362"/>
      <c r="E454" s="363"/>
      <c r="F454" s="43"/>
    </row>
    <row r="455" spans="1:256" ht="13.5" thickBot="1">
      <c r="A455" s="28"/>
      <c r="B455" s="15"/>
      <c r="C455" s="16" t="s">
        <v>27</v>
      </c>
      <c r="D455" s="371"/>
      <c r="E455" s="364"/>
      <c r="F455" s="44">
        <f>SUM(F305:F454)</f>
        <v>0</v>
      </c>
    </row>
    <row r="456" spans="1:256" ht="13.5" thickTop="1">
      <c r="A456" s="29"/>
      <c r="C456" s="372"/>
      <c r="D456" s="372"/>
      <c r="F456" s="45"/>
      <c r="G456"/>
    </row>
    <row r="457" spans="1:256" s="36" customFormat="1">
      <c r="A457" s="34" t="s">
        <v>28</v>
      </c>
      <c r="B457" s="35"/>
      <c r="C457" s="415" t="s">
        <v>99</v>
      </c>
      <c r="D457" s="416"/>
      <c r="E457" s="348"/>
      <c r="F457" s="46"/>
      <c r="G457" s="18"/>
      <c r="H457" s="19"/>
      <c r="I457" s="411"/>
      <c r="J457" s="421"/>
      <c r="K457" s="20"/>
      <c r="L457" s="21"/>
      <c r="M457" s="18"/>
      <c r="N457" s="19"/>
      <c r="O457" s="411"/>
      <c r="P457" s="421"/>
      <c r="Q457" s="20"/>
      <c r="R457" s="21"/>
      <c r="S457" s="18"/>
      <c r="T457" s="19"/>
      <c r="U457" s="411"/>
      <c r="V457" s="421"/>
      <c r="W457" s="20"/>
      <c r="X457" s="21"/>
      <c r="Y457" s="18"/>
      <c r="Z457" s="19"/>
      <c r="AA457" s="411"/>
      <c r="AB457" s="421"/>
      <c r="AC457" s="20"/>
      <c r="AD457" s="21"/>
      <c r="AE457" s="18"/>
      <c r="AF457" s="19"/>
      <c r="AG457" s="411"/>
      <c r="AH457" s="421"/>
      <c r="AI457" s="20"/>
      <c r="AJ457" s="21"/>
      <c r="AK457" s="18"/>
      <c r="AL457" s="19"/>
      <c r="AM457" s="411"/>
      <c r="AN457" s="421"/>
      <c r="AO457" s="20"/>
      <c r="AP457" s="21"/>
      <c r="AQ457" s="18"/>
      <c r="AR457" s="19"/>
      <c r="AS457" s="411"/>
      <c r="AT457" s="421"/>
      <c r="AU457" s="20"/>
      <c r="AV457" s="21"/>
      <c r="AW457" s="18"/>
      <c r="AX457" s="19"/>
      <c r="AY457" s="411"/>
      <c r="AZ457" s="421"/>
      <c r="BA457" s="20"/>
      <c r="BB457" s="21"/>
      <c r="BC457" s="18"/>
      <c r="BD457" s="19"/>
      <c r="BE457" s="411"/>
      <c r="BF457" s="421"/>
      <c r="BG457" s="20"/>
      <c r="BH457" s="21"/>
      <c r="BI457" s="18"/>
      <c r="BJ457" s="19"/>
      <c r="BK457" s="411"/>
      <c r="BL457" s="421"/>
      <c r="BM457" s="20"/>
      <c r="BN457" s="21"/>
      <c r="BO457" s="18"/>
      <c r="BP457" s="19"/>
      <c r="BQ457" s="411"/>
      <c r="BR457" s="421"/>
      <c r="BS457" s="20"/>
      <c r="BT457" s="21"/>
      <c r="BU457" s="18"/>
      <c r="BV457" s="19"/>
      <c r="BW457" s="411"/>
      <c r="BX457" s="421"/>
      <c r="BY457" s="20"/>
      <c r="BZ457" s="21"/>
      <c r="CA457" s="18"/>
      <c r="CB457" s="19"/>
      <c r="CC457" s="411"/>
      <c r="CD457" s="421"/>
      <c r="CE457" s="20"/>
      <c r="CF457" s="21"/>
      <c r="CG457" s="18"/>
      <c r="CH457" s="19"/>
      <c r="CI457" s="411"/>
      <c r="CJ457" s="421"/>
      <c r="CK457" s="20"/>
      <c r="CL457" s="21"/>
      <c r="CM457" s="18"/>
      <c r="CN457" s="19"/>
      <c r="CO457" s="411"/>
      <c r="CP457" s="421"/>
      <c r="CQ457" s="20"/>
      <c r="CR457" s="21"/>
      <c r="CS457" s="18"/>
      <c r="CT457" s="19"/>
      <c r="CU457" s="411"/>
      <c r="CV457" s="421"/>
      <c r="CW457" s="20"/>
      <c r="CX457" s="21"/>
      <c r="CY457" s="18"/>
      <c r="CZ457" s="19"/>
      <c r="DA457" s="411"/>
      <c r="DB457" s="421"/>
      <c r="DC457" s="20"/>
      <c r="DD457" s="21"/>
      <c r="DE457" s="18"/>
      <c r="DF457" s="19"/>
      <c r="DG457" s="411"/>
      <c r="DH457" s="421"/>
      <c r="DI457" s="20"/>
      <c r="DJ457" s="21"/>
      <c r="DK457" s="18"/>
      <c r="DL457" s="19"/>
      <c r="DM457" s="411"/>
      <c r="DN457" s="421"/>
      <c r="DO457" s="20"/>
      <c r="DP457" s="21"/>
      <c r="DQ457" s="18"/>
      <c r="DR457" s="19"/>
      <c r="DS457" s="411"/>
      <c r="DT457" s="421"/>
      <c r="DU457" s="20"/>
      <c r="DV457" s="21"/>
      <c r="DW457" s="18"/>
      <c r="DX457" s="19"/>
      <c r="DY457" s="411"/>
      <c r="DZ457" s="421"/>
      <c r="EA457" s="20"/>
      <c r="EB457" s="21"/>
      <c r="EC457" s="18"/>
      <c r="ED457" s="19"/>
      <c r="EE457" s="411"/>
      <c r="EF457" s="421"/>
      <c r="EG457" s="20"/>
      <c r="EH457" s="21"/>
      <c r="EI457" s="18"/>
      <c r="EJ457" s="19"/>
      <c r="EK457" s="411"/>
      <c r="EL457" s="421"/>
      <c r="EM457" s="20"/>
      <c r="EN457" s="21"/>
      <c r="EO457" s="18"/>
      <c r="EP457" s="19"/>
      <c r="EQ457" s="411"/>
      <c r="ER457" s="421"/>
      <c r="ES457" s="20"/>
      <c r="ET457" s="21"/>
      <c r="EU457" s="18"/>
      <c r="EV457" s="19"/>
      <c r="EW457" s="411"/>
      <c r="EX457" s="421"/>
      <c r="EY457" s="20"/>
      <c r="EZ457" s="21"/>
      <c r="FA457" s="18"/>
      <c r="FB457" s="19"/>
      <c r="FC457" s="411"/>
      <c r="FD457" s="421"/>
      <c r="FE457" s="20"/>
      <c r="FF457" s="21"/>
      <c r="FG457" s="18"/>
      <c r="FH457" s="19"/>
      <c r="FI457" s="411"/>
      <c r="FJ457" s="421"/>
      <c r="FK457" s="20"/>
      <c r="FL457" s="21"/>
      <c r="FM457" s="18"/>
      <c r="FN457" s="19"/>
      <c r="FO457" s="411"/>
      <c r="FP457" s="421"/>
      <c r="FQ457" s="20"/>
      <c r="FR457" s="21"/>
      <c r="FS457" s="18"/>
      <c r="FT457" s="19"/>
      <c r="FU457" s="411"/>
      <c r="FV457" s="421"/>
      <c r="FW457" s="20"/>
      <c r="FX457" s="21"/>
      <c r="FY457" s="18"/>
      <c r="FZ457" s="19"/>
      <c r="GA457" s="411"/>
      <c r="GB457" s="421"/>
      <c r="GC457" s="20"/>
      <c r="GD457" s="21"/>
      <c r="GE457" s="18"/>
      <c r="GF457" s="19"/>
      <c r="GG457" s="411"/>
      <c r="GH457" s="421"/>
      <c r="GI457" s="20"/>
      <c r="GJ457" s="21"/>
      <c r="GK457" s="18"/>
      <c r="GL457" s="19"/>
      <c r="GM457" s="411"/>
      <c r="GN457" s="421"/>
      <c r="GO457" s="20"/>
      <c r="GP457" s="21"/>
      <c r="GQ457" s="18"/>
      <c r="GR457" s="19"/>
      <c r="GS457" s="411"/>
      <c r="GT457" s="421"/>
      <c r="GU457" s="20"/>
      <c r="GV457" s="21"/>
      <c r="GW457" s="18"/>
      <c r="GX457" s="19"/>
      <c r="GY457" s="411"/>
      <c r="GZ457" s="421"/>
      <c r="HA457" s="20"/>
      <c r="HB457" s="21"/>
      <c r="HC457" s="18"/>
      <c r="HD457" s="19"/>
      <c r="HE457" s="411"/>
      <c r="HF457" s="421"/>
      <c r="HG457" s="20"/>
      <c r="HH457" s="21"/>
      <c r="HI457" s="18"/>
      <c r="HJ457" s="19"/>
      <c r="HK457" s="411"/>
      <c r="HL457" s="421"/>
      <c r="HM457" s="20"/>
      <c r="HN457" s="21"/>
      <c r="HO457" s="18"/>
      <c r="HP457" s="19"/>
      <c r="HQ457" s="411"/>
      <c r="HR457" s="421"/>
      <c r="HS457" s="20"/>
      <c r="HT457" s="21"/>
      <c r="HU457" s="18"/>
      <c r="HV457" s="19"/>
      <c r="HW457" s="411"/>
      <c r="HX457" s="421"/>
      <c r="HY457" s="20"/>
      <c r="HZ457" s="21"/>
      <c r="IA457" s="18"/>
      <c r="IB457" s="19"/>
      <c r="IC457" s="411"/>
      <c r="ID457" s="421"/>
      <c r="IE457" s="20"/>
      <c r="IF457" s="21"/>
      <c r="IG457" s="18"/>
      <c r="IH457" s="19"/>
      <c r="II457" s="411"/>
      <c r="IJ457" s="421"/>
      <c r="IK457" s="20"/>
      <c r="IL457" s="21"/>
      <c r="IM457" s="18"/>
      <c r="IN457" s="19"/>
      <c r="IO457" s="411"/>
      <c r="IP457" s="421"/>
      <c r="IQ457" s="20"/>
      <c r="IR457" s="21"/>
      <c r="IS457" s="18"/>
      <c r="IT457" s="19"/>
      <c r="IU457" s="411"/>
      <c r="IV457" s="421"/>
    </row>
    <row r="458" spans="1:256" s="36" customFormat="1">
      <c r="A458" s="18"/>
      <c r="B458" s="19"/>
      <c r="C458" s="345"/>
      <c r="D458" s="366"/>
      <c r="E458" s="351"/>
      <c r="F458" s="48"/>
      <c r="G458" s="18"/>
      <c r="H458" s="19"/>
      <c r="I458" s="22"/>
      <c r="J458" s="23"/>
      <c r="K458" s="20"/>
      <c r="L458" s="21"/>
      <c r="M458" s="18"/>
      <c r="N458" s="19"/>
      <c r="O458" s="22"/>
      <c r="P458" s="23"/>
      <c r="Q458" s="20"/>
      <c r="R458" s="21"/>
      <c r="S458" s="18"/>
      <c r="T458" s="19"/>
      <c r="U458" s="22"/>
      <c r="V458" s="23"/>
      <c r="W458" s="20"/>
      <c r="X458" s="21"/>
      <c r="Y458" s="18"/>
      <c r="Z458" s="19"/>
      <c r="AA458" s="22"/>
      <c r="AB458" s="23"/>
      <c r="AC458" s="20"/>
      <c r="AD458" s="21"/>
      <c r="AE458" s="18"/>
      <c r="AF458" s="19"/>
      <c r="AG458" s="22"/>
      <c r="AH458" s="23"/>
      <c r="AI458" s="20"/>
      <c r="AJ458" s="21"/>
      <c r="AK458" s="18"/>
      <c r="AL458" s="19"/>
      <c r="AM458" s="22"/>
      <c r="AN458" s="23"/>
      <c r="AO458" s="20"/>
      <c r="AP458" s="21"/>
      <c r="AQ458" s="18"/>
      <c r="AR458" s="19"/>
      <c r="AS458" s="22"/>
      <c r="AT458" s="23"/>
      <c r="AU458" s="20"/>
      <c r="AV458" s="21"/>
      <c r="AW458" s="18"/>
      <c r="AX458" s="19"/>
      <c r="AY458" s="22"/>
      <c r="AZ458" s="23"/>
      <c r="BA458" s="20"/>
      <c r="BB458" s="21"/>
      <c r="BC458" s="18"/>
      <c r="BD458" s="19"/>
      <c r="BE458" s="22"/>
      <c r="BF458" s="23"/>
      <c r="BG458" s="20"/>
      <c r="BH458" s="21"/>
      <c r="BI458" s="18"/>
      <c r="BJ458" s="19"/>
      <c r="BK458" s="22"/>
      <c r="BL458" s="23"/>
      <c r="BM458" s="20"/>
      <c r="BN458" s="21"/>
      <c r="BO458" s="18"/>
      <c r="BP458" s="19"/>
      <c r="BQ458" s="22"/>
      <c r="BR458" s="23"/>
      <c r="BS458" s="20"/>
      <c r="BT458" s="21"/>
      <c r="BU458" s="18"/>
      <c r="BV458" s="19"/>
      <c r="BW458" s="22"/>
      <c r="BX458" s="23"/>
      <c r="BY458" s="20"/>
      <c r="BZ458" s="21"/>
      <c r="CA458" s="18"/>
      <c r="CB458" s="19"/>
      <c r="CC458" s="22"/>
      <c r="CD458" s="23"/>
      <c r="CE458" s="20"/>
      <c r="CF458" s="21"/>
      <c r="CG458" s="18"/>
      <c r="CH458" s="19"/>
      <c r="CI458" s="22"/>
      <c r="CJ458" s="23"/>
      <c r="CK458" s="20"/>
      <c r="CL458" s="21"/>
      <c r="CM458" s="18"/>
      <c r="CN458" s="19"/>
      <c r="CO458" s="22"/>
      <c r="CP458" s="23"/>
      <c r="CQ458" s="20"/>
      <c r="CR458" s="21"/>
      <c r="CS458" s="18"/>
      <c r="CT458" s="19"/>
      <c r="CU458" s="22"/>
      <c r="CV458" s="23"/>
      <c r="CW458" s="20"/>
      <c r="CX458" s="21"/>
      <c r="CY458" s="18"/>
      <c r="CZ458" s="19"/>
      <c r="DA458" s="22"/>
      <c r="DB458" s="23"/>
      <c r="DC458" s="20"/>
      <c r="DD458" s="21"/>
      <c r="DE458" s="18"/>
      <c r="DF458" s="19"/>
      <c r="DG458" s="22"/>
      <c r="DH458" s="23"/>
      <c r="DI458" s="20"/>
      <c r="DJ458" s="21"/>
      <c r="DK458" s="18"/>
      <c r="DL458" s="19"/>
      <c r="DM458" s="22"/>
      <c r="DN458" s="23"/>
      <c r="DO458" s="20"/>
      <c r="DP458" s="21"/>
      <c r="DQ458" s="18"/>
      <c r="DR458" s="19"/>
      <c r="DS458" s="22"/>
      <c r="DT458" s="23"/>
      <c r="DU458" s="20"/>
      <c r="DV458" s="21"/>
      <c r="DW458" s="18"/>
      <c r="DX458" s="19"/>
      <c r="DY458" s="22"/>
      <c r="DZ458" s="23"/>
      <c r="EA458" s="20"/>
      <c r="EB458" s="21"/>
      <c r="EC458" s="18"/>
      <c r="ED458" s="19"/>
      <c r="EE458" s="22"/>
      <c r="EF458" s="23"/>
      <c r="EG458" s="20"/>
      <c r="EH458" s="21"/>
      <c r="EI458" s="18"/>
      <c r="EJ458" s="19"/>
      <c r="EK458" s="22"/>
      <c r="EL458" s="23"/>
      <c r="EM458" s="20"/>
      <c r="EN458" s="21"/>
      <c r="EO458" s="18"/>
      <c r="EP458" s="19"/>
      <c r="EQ458" s="22"/>
      <c r="ER458" s="23"/>
      <c r="ES458" s="20"/>
      <c r="ET458" s="21"/>
      <c r="EU458" s="18"/>
      <c r="EV458" s="19"/>
      <c r="EW458" s="22"/>
      <c r="EX458" s="23"/>
      <c r="EY458" s="20"/>
      <c r="EZ458" s="21"/>
      <c r="FA458" s="18"/>
      <c r="FB458" s="19"/>
      <c r="FC458" s="22"/>
      <c r="FD458" s="23"/>
      <c r="FE458" s="20"/>
      <c r="FF458" s="21"/>
      <c r="FG458" s="18"/>
      <c r="FH458" s="19"/>
      <c r="FI458" s="22"/>
      <c r="FJ458" s="23"/>
      <c r="FK458" s="20"/>
      <c r="FL458" s="21"/>
      <c r="FM458" s="18"/>
      <c r="FN458" s="19"/>
      <c r="FO458" s="22"/>
      <c r="FP458" s="23"/>
      <c r="FQ458" s="20"/>
      <c r="FR458" s="21"/>
      <c r="FS458" s="18"/>
      <c r="FT458" s="19"/>
      <c r="FU458" s="22"/>
      <c r="FV458" s="23"/>
      <c r="FW458" s="20"/>
      <c r="FX458" s="21"/>
      <c r="FY458" s="18"/>
      <c r="FZ458" s="19"/>
      <c r="GA458" s="22"/>
      <c r="GB458" s="23"/>
      <c r="GC458" s="20"/>
      <c r="GD458" s="21"/>
      <c r="GE458" s="18"/>
      <c r="GF458" s="19"/>
      <c r="GG458" s="22"/>
      <c r="GH458" s="23"/>
      <c r="GI458" s="20"/>
      <c r="GJ458" s="21"/>
      <c r="GK458" s="18"/>
      <c r="GL458" s="19"/>
      <c r="GM458" s="22"/>
      <c r="GN458" s="23"/>
      <c r="GO458" s="20"/>
      <c r="GP458" s="21"/>
      <c r="GQ458" s="18"/>
      <c r="GR458" s="19"/>
      <c r="GS458" s="22"/>
      <c r="GT458" s="23"/>
      <c r="GU458" s="20"/>
      <c r="GV458" s="21"/>
      <c r="GW458" s="18"/>
      <c r="GX458" s="19"/>
      <c r="GY458" s="22"/>
      <c r="GZ458" s="23"/>
      <c r="HA458" s="20"/>
      <c r="HB458" s="21"/>
      <c r="HC458" s="18"/>
      <c r="HD458" s="19"/>
      <c r="HE458" s="22"/>
      <c r="HF458" s="23"/>
      <c r="HG458" s="20"/>
      <c r="HH458" s="21"/>
      <c r="HI458" s="18"/>
      <c r="HJ458" s="19"/>
      <c r="HK458" s="22"/>
      <c r="HL458" s="23"/>
      <c r="HM458" s="20"/>
      <c r="HN458" s="21"/>
      <c r="HO458" s="18"/>
      <c r="HP458" s="19"/>
      <c r="HQ458" s="22"/>
      <c r="HR458" s="23"/>
      <c r="HS458" s="20"/>
      <c r="HT458" s="21"/>
      <c r="HU458" s="18"/>
      <c r="HV458" s="19"/>
      <c r="HW458" s="22"/>
      <c r="HX458" s="23"/>
      <c r="HY458" s="20"/>
      <c r="HZ458" s="21"/>
      <c r="IA458" s="18"/>
      <c r="IB458" s="19"/>
      <c r="IC458" s="22"/>
      <c r="ID458" s="23"/>
      <c r="IE458" s="20"/>
      <c r="IF458" s="21"/>
      <c r="IG458" s="18"/>
      <c r="IH458" s="19"/>
      <c r="II458" s="22"/>
      <c r="IJ458" s="23"/>
      <c r="IK458" s="20"/>
      <c r="IL458" s="21"/>
      <c r="IM458" s="18"/>
      <c r="IN458" s="19"/>
      <c r="IO458" s="22"/>
      <c r="IP458" s="23"/>
      <c r="IQ458" s="20"/>
      <c r="IR458" s="21"/>
      <c r="IS458" s="18"/>
      <c r="IT458" s="19"/>
      <c r="IU458" s="22"/>
      <c r="IV458" s="23"/>
    </row>
    <row r="459" spans="1:256" s="3" customFormat="1" ht="13.15" customHeight="1">
      <c r="A459" s="37" t="s">
        <v>86</v>
      </c>
      <c r="B459" s="10"/>
      <c r="C459" s="420" t="s">
        <v>87</v>
      </c>
      <c r="D459" s="408"/>
      <c r="E459" s="408"/>
      <c r="F459" s="50"/>
      <c r="G459" s="4"/>
    </row>
    <row r="460" spans="1:256">
      <c r="B460" s="10"/>
      <c r="C460" s="413" t="s">
        <v>233</v>
      </c>
      <c r="D460" s="413"/>
      <c r="E460" s="413"/>
      <c r="F460" s="87"/>
    </row>
    <row r="461" spans="1:256">
      <c r="C461" s="354"/>
      <c r="D461" s="374"/>
      <c r="F461" s="42"/>
    </row>
    <row r="462" spans="1:256">
      <c r="A462" s="37" t="s">
        <v>140</v>
      </c>
      <c r="B462" s="10"/>
      <c r="C462" s="420" t="s">
        <v>141</v>
      </c>
      <c r="D462" s="420"/>
      <c r="E462" s="420"/>
      <c r="F462" s="50"/>
    </row>
    <row r="463" spans="1:256">
      <c r="B463" s="10"/>
      <c r="C463" s="355"/>
      <c r="D463" s="355"/>
      <c r="E463" s="359"/>
      <c r="F463" s="50"/>
    </row>
    <row r="464" spans="1:256" s="3" customFormat="1" ht="42" customHeight="1">
      <c r="A464" s="26" t="s">
        <v>142</v>
      </c>
      <c r="B464" s="10"/>
      <c r="C464" s="413" t="s">
        <v>143</v>
      </c>
      <c r="D464" s="413"/>
      <c r="E464" s="413"/>
      <c r="F464" s="50"/>
      <c r="G464" s="4"/>
    </row>
    <row r="466" spans="1:256">
      <c r="C466" s="354" t="s">
        <v>116</v>
      </c>
      <c r="D466" s="374">
        <v>45</v>
      </c>
      <c r="E466" s="350">
        <v>0</v>
      </c>
      <c r="F466" s="42">
        <f>D466*E466</f>
        <v>0</v>
      </c>
    </row>
    <row r="467" spans="1:256">
      <c r="B467" s="10"/>
      <c r="C467" s="355"/>
      <c r="D467" s="355"/>
      <c r="E467" s="359"/>
      <c r="F467" s="50"/>
    </row>
    <row r="468" spans="1:256" s="3" customFormat="1" ht="18" customHeight="1">
      <c r="A468" s="26" t="s">
        <v>144</v>
      </c>
      <c r="B468" s="10"/>
      <c r="C468" s="413" t="s">
        <v>145</v>
      </c>
      <c r="D468" s="413"/>
      <c r="E468" s="413"/>
      <c r="F468" s="50"/>
      <c r="G468" s="4" t="s">
        <v>35</v>
      </c>
    </row>
    <row r="470" spans="1:256">
      <c r="C470" s="354" t="s">
        <v>66</v>
      </c>
      <c r="D470" s="374">
        <v>6</v>
      </c>
      <c r="E470" s="350">
        <v>0</v>
      </c>
      <c r="F470" s="42">
        <f>D470*E470</f>
        <v>0</v>
      </c>
    </row>
    <row r="471" spans="1:256" s="36" customFormat="1">
      <c r="A471" s="18"/>
      <c r="B471" s="19"/>
      <c r="C471" s="345"/>
      <c r="D471" s="366"/>
      <c r="E471" s="351"/>
      <c r="F471" s="48"/>
      <c r="G471" s="18"/>
      <c r="H471" s="19"/>
      <c r="I471" s="22"/>
      <c r="J471" s="23"/>
      <c r="K471" s="20"/>
      <c r="L471" s="21"/>
      <c r="M471" s="18"/>
      <c r="N471" s="19"/>
      <c r="O471" s="22"/>
      <c r="P471" s="23"/>
      <c r="Q471" s="20"/>
      <c r="R471" s="21"/>
      <c r="S471" s="18"/>
      <c r="T471" s="19"/>
      <c r="U471" s="22"/>
      <c r="V471" s="23"/>
      <c r="W471" s="20"/>
      <c r="X471" s="21"/>
      <c r="Y471" s="18"/>
      <c r="Z471" s="19"/>
      <c r="AA471" s="22"/>
      <c r="AB471" s="23"/>
      <c r="AC471" s="20"/>
      <c r="AD471" s="21"/>
      <c r="AE471" s="18"/>
      <c r="AF471" s="19"/>
      <c r="AG471" s="22"/>
      <c r="AH471" s="23"/>
      <c r="AI471" s="20"/>
      <c r="AJ471" s="21"/>
      <c r="AK471" s="18"/>
      <c r="AL471" s="19"/>
      <c r="AM471" s="22"/>
      <c r="AN471" s="23"/>
      <c r="AO471" s="20"/>
      <c r="AP471" s="21"/>
      <c r="AQ471" s="18"/>
      <c r="AR471" s="19"/>
      <c r="AS471" s="22"/>
      <c r="AT471" s="23"/>
      <c r="AU471" s="20"/>
      <c r="AV471" s="21"/>
      <c r="AW471" s="18"/>
      <c r="AX471" s="19"/>
      <c r="AY471" s="22"/>
      <c r="AZ471" s="23"/>
      <c r="BA471" s="20"/>
      <c r="BB471" s="21"/>
      <c r="BC471" s="18"/>
      <c r="BD471" s="19"/>
      <c r="BE471" s="22"/>
      <c r="BF471" s="23"/>
      <c r="BG471" s="20"/>
      <c r="BH471" s="21"/>
      <c r="BI471" s="18"/>
      <c r="BJ471" s="19"/>
      <c r="BK471" s="22"/>
      <c r="BL471" s="23"/>
      <c r="BM471" s="20"/>
      <c r="BN471" s="21"/>
      <c r="BO471" s="18"/>
      <c r="BP471" s="19"/>
      <c r="BQ471" s="22"/>
      <c r="BR471" s="23"/>
      <c r="BS471" s="20"/>
      <c r="BT471" s="21"/>
      <c r="BU471" s="18"/>
      <c r="BV471" s="19"/>
      <c r="BW471" s="22"/>
      <c r="BX471" s="23"/>
      <c r="BY471" s="20"/>
      <c r="BZ471" s="21"/>
      <c r="CA471" s="18"/>
      <c r="CB471" s="19"/>
      <c r="CC471" s="22"/>
      <c r="CD471" s="23"/>
      <c r="CE471" s="20"/>
      <c r="CF471" s="21"/>
      <c r="CG471" s="18"/>
      <c r="CH471" s="19"/>
      <c r="CI471" s="22"/>
      <c r="CJ471" s="23"/>
      <c r="CK471" s="20"/>
      <c r="CL471" s="21"/>
      <c r="CM471" s="18"/>
      <c r="CN471" s="19"/>
      <c r="CO471" s="22"/>
      <c r="CP471" s="23"/>
      <c r="CQ471" s="20"/>
      <c r="CR471" s="21"/>
      <c r="CS471" s="18"/>
      <c r="CT471" s="19"/>
      <c r="CU471" s="22"/>
      <c r="CV471" s="23"/>
      <c r="CW471" s="20"/>
      <c r="CX471" s="21"/>
      <c r="CY471" s="18"/>
      <c r="CZ471" s="19"/>
      <c r="DA471" s="22"/>
      <c r="DB471" s="23"/>
      <c r="DC471" s="20"/>
      <c r="DD471" s="21"/>
      <c r="DE471" s="18"/>
      <c r="DF471" s="19"/>
      <c r="DG471" s="22"/>
      <c r="DH471" s="23"/>
      <c r="DI471" s="20"/>
      <c r="DJ471" s="21"/>
      <c r="DK471" s="18"/>
      <c r="DL471" s="19"/>
      <c r="DM471" s="22"/>
      <c r="DN471" s="23"/>
      <c r="DO471" s="20"/>
      <c r="DP471" s="21"/>
      <c r="DQ471" s="18"/>
      <c r="DR471" s="19"/>
      <c r="DS471" s="22"/>
      <c r="DT471" s="23"/>
      <c r="DU471" s="20"/>
      <c r="DV471" s="21"/>
      <c r="DW471" s="18"/>
      <c r="DX471" s="19"/>
      <c r="DY471" s="22"/>
      <c r="DZ471" s="23"/>
      <c r="EA471" s="20"/>
      <c r="EB471" s="21"/>
      <c r="EC471" s="18"/>
      <c r="ED471" s="19"/>
      <c r="EE471" s="22"/>
      <c r="EF471" s="23"/>
      <c r="EG471" s="20"/>
      <c r="EH471" s="21"/>
      <c r="EI471" s="18"/>
      <c r="EJ471" s="19"/>
      <c r="EK471" s="22"/>
      <c r="EL471" s="23"/>
      <c r="EM471" s="20"/>
      <c r="EN471" s="21"/>
      <c r="EO471" s="18"/>
      <c r="EP471" s="19"/>
      <c r="EQ471" s="22"/>
      <c r="ER471" s="23"/>
      <c r="ES471" s="20"/>
      <c r="ET471" s="21"/>
      <c r="EU471" s="18"/>
      <c r="EV471" s="19"/>
      <c r="EW471" s="22"/>
      <c r="EX471" s="23"/>
      <c r="EY471" s="20"/>
      <c r="EZ471" s="21"/>
      <c r="FA471" s="18"/>
      <c r="FB471" s="19"/>
      <c r="FC471" s="22"/>
      <c r="FD471" s="23"/>
      <c r="FE471" s="20"/>
      <c r="FF471" s="21"/>
      <c r="FG471" s="18"/>
      <c r="FH471" s="19"/>
      <c r="FI471" s="22"/>
      <c r="FJ471" s="23"/>
      <c r="FK471" s="20"/>
      <c r="FL471" s="21"/>
      <c r="FM471" s="18"/>
      <c r="FN471" s="19"/>
      <c r="FO471" s="22"/>
      <c r="FP471" s="23"/>
      <c r="FQ471" s="20"/>
      <c r="FR471" s="21"/>
      <c r="FS471" s="18"/>
      <c r="FT471" s="19"/>
      <c r="FU471" s="22"/>
      <c r="FV471" s="23"/>
      <c r="FW471" s="20"/>
      <c r="FX471" s="21"/>
      <c r="FY471" s="18"/>
      <c r="FZ471" s="19"/>
      <c r="GA471" s="22"/>
      <c r="GB471" s="23"/>
      <c r="GC471" s="20"/>
      <c r="GD471" s="21"/>
      <c r="GE471" s="18"/>
      <c r="GF471" s="19"/>
      <c r="GG471" s="22"/>
      <c r="GH471" s="23"/>
      <c r="GI471" s="20"/>
      <c r="GJ471" s="21"/>
      <c r="GK471" s="18"/>
      <c r="GL471" s="19"/>
      <c r="GM471" s="22"/>
      <c r="GN471" s="23"/>
      <c r="GO471" s="20"/>
      <c r="GP471" s="21"/>
      <c r="GQ471" s="18"/>
      <c r="GR471" s="19"/>
      <c r="GS471" s="22"/>
      <c r="GT471" s="23"/>
      <c r="GU471" s="20"/>
      <c r="GV471" s="21"/>
      <c r="GW471" s="18"/>
      <c r="GX471" s="19"/>
      <c r="GY471" s="22"/>
      <c r="GZ471" s="23"/>
      <c r="HA471" s="20"/>
      <c r="HB471" s="21"/>
      <c r="HC471" s="18"/>
      <c r="HD471" s="19"/>
      <c r="HE471" s="22"/>
      <c r="HF471" s="23"/>
      <c r="HG471" s="20"/>
      <c r="HH471" s="21"/>
      <c r="HI471" s="18"/>
      <c r="HJ471" s="19"/>
      <c r="HK471" s="22"/>
      <c r="HL471" s="23"/>
      <c r="HM471" s="20"/>
      <c r="HN471" s="21"/>
      <c r="HO471" s="18"/>
      <c r="HP471" s="19"/>
      <c r="HQ471" s="22"/>
      <c r="HR471" s="23"/>
      <c r="HS471" s="20"/>
      <c r="HT471" s="21"/>
      <c r="HU471" s="18"/>
      <c r="HV471" s="19"/>
      <c r="HW471" s="22"/>
      <c r="HX471" s="23"/>
      <c r="HY471" s="20"/>
      <c r="HZ471" s="21"/>
      <c r="IA471" s="18"/>
      <c r="IB471" s="19"/>
      <c r="IC471" s="22"/>
      <c r="ID471" s="23"/>
      <c r="IE471" s="20"/>
      <c r="IF471" s="21"/>
      <c r="IG471" s="18"/>
      <c r="IH471" s="19"/>
      <c r="II471" s="22"/>
      <c r="IJ471" s="23"/>
      <c r="IK471" s="20"/>
      <c r="IL471" s="21"/>
      <c r="IM471" s="18"/>
      <c r="IN471" s="19"/>
      <c r="IO471" s="22"/>
      <c r="IP471" s="23"/>
      <c r="IQ471" s="20"/>
      <c r="IR471" s="21"/>
      <c r="IS471" s="18"/>
      <c r="IT471" s="19"/>
      <c r="IU471" s="22"/>
      <c r="IV471" s="23"/>
    </row>
    <row r="472" spans="1:256" s="3" customFormat="1" ht="17.25" customHeight="1">
      <c r="A472" s="37" t="s">
        <v>111</v>
      </c>
      <c r="B472" s="10"/>
      <c r="C472" s="420" t="s">
        <v>112</v>
      </c>
      <c r="D472" s="408"/>
      <c r="E472" s="408"/>
      <c r="F472" s="50"/>
      <c r="G472" s="4"/>
    </row>
    <row r="473" spans="1:256" s="63" customFormat="1" ht="82.5" customHeight="1">
      <c r="A473" s="26" t="s">
        <v>227</v>
      </c>
      <c r="B473" s="383"/>
      <c r="C473" s="423" t="s">
        <v>319</v>
      </c>
      <c r="D473" s="423"/>
      <c r="E473" s="423"/>
      <c r="F473" s="87"/>
      <c r="G473" s="66"/>
    </row>
    <row r="474" spans="1:256" s="63" customFormat="1">
      <c r="A474" s="26"/>
      <c r="B474" s="17"/>
      <c r="C474" s="64"/>
      <c r="D474" s="65"/>
      <c r="E474" s="376"/>
      <c r="F474" s="76"/>
      <c r="G474" s="66"/>
    </row>
    <row r="475" spans="1:256" s="90" customFormat="1" ht="15" customHeight="1">
      <c r="A475" s="26"/>
      <c r="B475" s="17"/>
      <c r="C475" s="373" t="s">
        <v>81</v>
      </c>
      <c r="D475" s="377">
        <v>76</v>
      </c>
      <c r="E475" s="376">
        <v>0</v>
      </c>
      <c r="F475" s="42">
        <f>D475*E475</f>
        <v>0</v>
      </c>
      <c r="G475" s="384"/>
    </row>
    <row r="476" spans="1:256" s="3" customFormat="1" ht="13.15" customHeight="1">
      <c r="A476" s="26"/>
      <c r="B476" s="10"/>
      <c r="C476" s="355"/>
      <c r="D476" s="355"/>
      <c r="E476" s="359"/>
      <c r="F476" s="50"/>
      <c r="G476" s="4"/>
    </row>
    <row r="477" spans="1:256" ht="0.75" customHeight="1">
      <c r="C477" s="354"/>
      <c r="D477" s="374"/>
      <c r="F477" s="42"/>
    </row>
    <row r="478" spans="1:256" hidden="1">
      <c r="C478" s="354"/>
      <c r="D478" s="374"/>
      <c r="F478" s="42"/>
    </row>
    <row r="479" spans="1:256" ht="13.5" thickBot="1">
      <c r="A479" s="28"/>
      <c r="B479" s="15"/>
      <c r="C479" s="16" t="s">
        <v>98</v>
      </c>
      <c r="D479" s="371"/>
      <c r="E479" s="364"/>
      <c r="F479" s="44">
        <f>SUM(F461:F478)</f>
        <v>0</v>
      </c>
    </row>
    <row r="480" spans="1:256" ht="13.5" thickTop="1">
      <c r="C480" s="354"/>
      <c r="D480" s="374"/>
      <c r="F480" s="42"/>
    </row>
    <row r="481" spans="1:256">
      <c r="A481" s="29"/>
      <c r="C481" s="372"/>
      <c r="D481" s="372"/>
      <c r="F481" s="45"/>
      <c r="G481"/>
    </row>
    <row r="482" spans="1:256" s="36" customFormat="1" ht="12.75" customHeight="1">
      <c r="A482" s="34" t="s">
        <v>29</v>
      </c>
      <c r="B482" s="35"/>
      <c r="C482" s="415" t="s">
        <v>30</v>
      </c>
      <c r="D482" s="416"/>
      <c r="E482" s="348"/>
      <c r="F482" s="46"/>
      <c r="G482" s="18"/>
      <c r="H482" s="19"/>
      <c r="I482" s="411"/>
      <c r="J482" s="421"/>
      <c r="K482" s="20"/>
      <c r="L482" s="21"/>
      <c r="M482" s="18"/>
      <c r="N482" s="19"/>
      <c r="O482" s="411"/>
      <c r="P482" s="421"/>
      <c r="Q482" s="20"/>
      <c r="R482" s="21"/>
      <c r="S482" s="18"/>
      <c r="T482" s="19"/>
      <c r="U482" s="411"/>
      <c r="V482" s="421"/>
      <c r="W482" s="20"/>
      <c r="X482" s="21"/>
      <c r="Y482" s="18"/>
      <c r="Z482" s="19"/>
      <c r="AA482" s="411"/>
      <c r="AB482" s="421"/>
      <c r="AC482" s="20"/>
      <c r="AD482" s="21"/>
      <c r="AE482" s="18"/>
      <c r="AF482" s="19"/>
      <c r="AG482" s="411"/>
      <c r="AH482" s="421"/>
      <c r="AI482" s="20"/>
      <c r="AJ482" s="21"/>
      <c r="AK482" s="18"/>
      <c r="AL482" s="19"/>
      <c r="AM482" s="411"/>
      <c r="AN482" s="421"/>
      <c r="AO482" s="20"/>
      <c r="AP482" s="21"/>
      <c r="AQ482" s="18"/>
      <c r="AR482" s="19"/>
      <c r="AS482" s="411"/>
      <c r="AT482" s="421"/>
      <c r="AU482" s="20"/>
      <c r="AV482" s="21"/>
      <c r="AW482" s="18"/>
      <c r="AX482" s="19"/>
      <c r="AY482" s="411"/>
      <c r="AZ482" s="421"/>
      <c r="BA482" s="20"/>
      <c r="BB482" s="21"/>
      <c r="BC482" s="18"/>
      <c r="BD482" s="19"/>
      <c r="BE482" s="411"/>
      <c r="BF482" s="421"/>
      <c r="BG482" s="20"/>
      <c r="BH482" s="21"/>
      <c r="BI482" s="18"/>
      <c r="BJ482" s="19"/>
      <c r="BK482" s="411"/>
      <c r="BL482" s="421"/>
      <c r="BM482" s="20"/>
      <c r="BN482" s="21"/>
      <c r="BO482" s="18"/>
      <c r="BP482" s="19"/>
      <c r="BQ482" s="411"/>
      <c r="BR482" s="421"/>
      <c r="BS482" s="20"/>
      <c r="BT482" s="21"/>
      <c r="BU482" s="18"/>
      <c r="BV482" s="19"/>
      <c r="BW482" s="411"/>
      <c r="BX482" s="421"/>
      <c r="BY482" s="20"/>
      <c r="BZ482" s="21"/>
      <c r="CA482" s="18"/>
      <c r="CB482" s="19"/>
      <c r="CC482" s="411"/>
      <c r="CD482" s="421"/>
      <c r="CE482" s="20"/>
      <c r="CF482" s="21"/>
      <c r="CG482" s="18"/>
      <c r="CH482" s="19"/>
      <c r="CI482" s="411"/>
      <c r="CJ482" s="421"/>
      <c r="CK482" s="20"/>
      <c r="CL482" s="21"/>
      <c r="CM482" s="18"/>
      <c r="CN482" s="19"/>
      <c r="CO482" s="411"/>
      <c r="CP482" s="421"/>
      <c r="CQ482" s="20"/>
      <c r="CR482" s="21"/>
      <c r="CS482" s="18"/>
      <c r="CT482" s="19"/>
      <c r="CU482" s="411"/>
      <c r="CV482" s="421"/>
      <c r="CW482" s="20"/>
      <c r="CX482" s="21"/>
      <c r="CY482" s="18"/>
      <c r="CZ482" s="19"/>
      <c r="DA482" s="411"/>
      <c r="DB482" s="421"/>
      <c r="DC482" s="20"/>
      <c r="DD482" s="21"/>
      <c r="DE482" s="18"/>
      <c r="DF482" s="19"/>
      <c r="DG482" s="411"/>
      <c r="DH482" s="421"/>
      <c r="DI482" s="20"/>
      <c r="DJ482" s="21"/>
      <c r="DK482" s="18"/>
      <c r="DL482" s="19"/>
      <c r="DM482" s="411"/>
      <c r="DN482" s="421"/>
      <c r="DO482" s="20"/>
      <c r="DP482" s="21"/>
      <c r="DQ482" s="18"/>
      <c r="DR482" s="19"/>
      <c r="DS482" s="411"/>
      <c r="DT482" s="421"/>
      <c r="DU482" s="20"/>
      <c r="DV482" s="21"/>
      <c r="DW482" s="18"/>
      <c r="DX482" s="19"/>
      <c r="DY482" s="411"/>
      <c r="DZ482" s="421"/>
      <c r="EA482" s="20"/>
      <c r="EB482" s="21"/>
      <c r="EC482" s="18"/>
      <c r="ED482" s="19"/>
      <c r="EE482" s="411"/>
      <c r="EF482" s="421"/>
      <c r="EG482" s="20"/>
      <c r="EH482" s="21"/>
      <c r="EI482" s="18"/>
      <c r="EJ482" s="19"/>
      <c r="EK482" s="411"/>
      <c r="EL482" s="421"/>
      <c r="EM482" s="20"/>
      <c r="EN482" s="21"/>
      <c r="EO482" s="18"/>
      <c r="EP482" s="19"/>
      <c r="EQ482" s="411"/>
      <c r="ER482" s="421"/>
      <c r="ES482" s="20"/>
      <c r="ET482" s="21"/>
      <c r="EU482" s="18"/>
      <c r="EV482" s="19"/>
      <c r="EW482" s="411"/>
      <c r="EX482" s="421"/>
      <c r="EY482" s="20"/>
      <c r="EZ482" s="21"/>
      <c r="FA482" s="18"/>
      <c r="FB482" s="19"/>
      <c r="FC482" s="411"/>
      <c r="FD482" s="421"/>
      <c r="FE482" s="20"/>
      <c r="FF482" s="21"/>
      <c r="FG482" s="18"/>
      <c r="FH482" s="19"/>
      <c r="FI482" s="411"/>
      <c r="FJ482" s="421"/>
      <c r="FK482" s="20"/>
      <c r="FL482" s="21"/>
      <c r="FM482" s="18"/>
      <c r="FN482" s="19"/>
      <c r="FO482" s="411"/>
      <c r="FP482" s="421"/>
      <c r="FQ482" s="20"/>
      <c r="FR482" s="21"/>
      <c r="FS482" s="18"/>
      <c r="FT482" s="19"/>
      <c r="FU482" s="411"/>
      <c r="FV482" s="421"/>
      <c r="FW482" s="20"/>
      <c r="FX482" s="21"/>
      <c r="FY482" s="18"/>
      <c r="FZ482" s="19"/>
      <c r="GA482" s="411"/>
      <c r="GB482" s="421"/>
      <c r="GC482" s="20"/>
      <c r="GD482" s="21"/>
      <c r="GE482" s="18"/>
      <c r="GF482" s="19"/>
      <c r="GG482" s="411"/>
      <c r="GH482" s="421"/>
      <c r="GI482" s="20"/>
      <c r="GJ482" s="21"/>
      <c r="GK482" s="18"/>
      <c r="GL482" s="19"/>
      <c r="GM482" s="411"/>
      <c r="GN482" s="421"/>
      <c r="GO482" s="20"/>
      <c r="GP482" s="21"/>
      <c r="GQ482" s="18"/>
      <c r="GR482" s="19"/>
      <c r="GS482" s="411"/>
      <c r="GT482" s="421"/>
      <c r="GU482" s="20"/>
      <c r="GV482" s="21"/>
      <c r="GW482" s="18"/>
      <c r="GX482" s="19"/>
      <c r="GY482" s="411"/>
      <c r="GZ482" s="421"/>
      <c r="HA482" s="20"/>
      <c r="HB482" s="21"/>
      <c r="HC482" s="18"/>
      <c r="HD482" s="19"/>
      <c r="HE482" s="411"/>
      <c r="HF482" s="421"/>
      <c r="HG482" s="20"/>
      <c r="HH482" s="21"/>
      <c r="HI482" s="18"/>
      <c r="HJ482" s="19"/>
      <c r="HK482" s="411"/>
      <c r="HL482" s="421"/>
      <c r="HM482" s="20"/>
      <c r="HN482" s="21"/>
      <c r="HO482" s="18"/>
      <c r="HP482" s="19"/>
      <c r="HQ482" s="411"/>
      <c r="HR482" s="421"/>
      <c r="HS482" s="20"/>
      <c r="HT482" s="21"/>
      <c r="HU482" s="18"/>
      <c r="HV482" s="19"/>
      <c r="HW482" s="411"/>
      <c r="HX482" s="421"/>
      <c r="HY482" s="20"/>
      <c r="HZ482" s="21"/>
      <c r="IA482" s="18"/>
      <c r="IB482" s="19"/>
      <c r="IC482" s="411"/>
      <c r="ID482" s="421"/>
      <c r="IE482" s="20"/>
      <c r="IF482" s="21"/>
      <c r="IG482" s="18"/>
      <c r="IH482" s="19"/>
      <c r="II482" s="411"/>
      <c r="IJ482" s="421"/>
      <c r="IK482" s="20"/>
      <c r="IL482" s="21"/>
      <c r="IM482" s="18"/>
      <c r="IN482" s="19"/>
      <c r="IO482" s="411"/>
      <c r="IP482" s="421"/>
      <c r="IQ482" s="20"/>
      <c r="IR482" s="21"/>
      <c r="IS482" s="18"/>
      <c r="IT482" s="19"/>
      <c r="IU482" s="411"/>
      <c r="IV482" s="421"/>
    </row>
    <row r="483" spans="1:256" ht="12.6" customHeight="1"/>
    <row r="484" spans="1:256" s="36" customFormat="1" ht="12.75" customHeight="1">
      <c r="A484" s="18"/>
      <c r="B484" s="19"/>
      <c r="C484" s="345"/>
      <c r="D484" s="366"/>
      <c r="E484" s="351"/>
      <c r="F484" s="48"/>
      <c r="G484" s="18"/>
      <c r="H484" s="19"/>
      <c r="I484" s="22"/>
      <c r="J484" s="23"/>
      <c r="K484" s="20"/>
      <c r="L484" s="21"/>
      <c r="M484" s="18"/>
      <c r="N484" s="19"/>
      <c r="O484" s="22"/>
      <c r="P484" s="23"/>
      <c r="Q484" s="20"/>
      <c r="R484" s="21"/>
      <c r="S484" s="18"/>
      <c r="T484" s="19"/>
      <c r="U484" s="22"/>
      <c r="V484" s="23"/>
      <c r="W484" s="20"/>
      <c r="X484" s="21"/>
      <c r="Y484" s="18"/>
      <c r="Z484" s="19"/>
      <c r="AA484" s="22"/>
      <c r="AB484" s="23"/>
      <c r="AC484" s="20"/>
      <c r="AD484" s="21"/>
      <c r="AE484" s="18"/>
      <c r="AF484" s="19"/>
      <c r="AG484" s="22"/>
      <c r="AH484" s="23"/>
      <c r="AI484" s="20"/>
      <c r="AJ484" s="21"/>
      <c r="AK484" s="18"/>
      <c r="AL484" s="19"/>
      <c r="AM484" s="22"/>
      <c r="AN484" s="23"/>
      <c r="AO484" s="20"/>
      <c r="AP484" s="21"/>
      <c r="AQ484" s="18"/>
      <c r="AR484" s="19"/>
      <c r="AS484" s="22"/>
      <c r="AT484" s="23"/>
      <c r="AU484" s="20"/>
      <c r="AV484" s="21"/>
      <c r="AW484" s="18"/>
      <c r="AX484" s="19"/>
      <c r="AY484" s="22"/>
      <c r="AZ484" s="23"/>
      <c r="BA484" s="20"/>
      <c r="BB484" s="21"/>
      <c r="BC484" s="18"/>
      <c r="BD484" s="19"/>
      <c r="BE484" s="22"/>
      <c r="BF484" s="23"/>
      <c r="BG484" s="20"/>
      <c r="BH484" s="21"/>
      <c r="BI484" s="18"/>
      <c r="BJ484" s="19"/>
      <c r="BK484" s="22"/>
      <c r="BL484" s="23"/>
      <c r="BM484" s="20"/>
      <c r="BN484" s="21"/>
      <c r="BO484" s="18"/>
      <c r="BP484" s="19"/>
      <c r="BQ484" s="22"/>
      <c r="BR484" s="23"/>
      <c r="BS484" s="20"/>
      <c r="BT484" s="21"/>
      <c r="BU484" s="18"/>
      <c r="BV484" s="19"/>
      <c r="BW484" s="22"/>
      <c r="BX484" s="23"/>
      <c r="BY484" s="20"/>
      <c r="BZ484" s="21"/>
      <c r="CA484" s="18"/>
      <c r="CB484" s="19"/>
      <c r="CC484" s="22"/>
      <c r="CD484" s="23"/>
      <c r="CE484" s="20"/>
      <c r="CF484" s="21"/>
      <c r="CG484" s="18"/>
      <c r="CH484" s="19"/>
      <c r="CI484" s="22"/>
      <c r="CJ484" s="23"/>
      <c r="CK484" s="20"/>
      <c r="CL484" s="21"/>
      <c r="CM484" s="18"/>
      <c r="CN484" s="19"/>
      <c r="CO484" s="22"/>
      <c r="CP484" s="23"/>
      <c r="CQ484" s="20"/>
      <c r="CR484" s="21"/>
      <c r="CS484" s="18"/>
      <c r="CT484" s="19"/>
      <c r="CU484" s="22"/>
      <c r="CV484" s="23"/>
      <c r="CW484" s="20"/>
      <c r="CX484" s="21"/>
      <c r="CY484" s="18"/>
      <c r="CZ484" s="19"/>
      <c r="DA484" s="22"/>
      <c r="DB484" s="23"/>
      <c r="DC484" s="20"/>
      <c r="DD484" s="21"/>
      <c r="DE484" s="18"/>
      <c r="DF484" s="19"/>
      <c r="DG484" s="22"/>
      <c r="DH484" s="23"/>
      <c r="DI484" s="20"/>
      <c r="DJ484" s="21"/>
      <c r="DK484" s="18"/>
      <c r="DL484" s="19"/>
      <c r="DM484" s="22"/>
      <c r="DN484" s="23"/>
      <c r="DO484" s="20"/>
      <c r="DP484" s="21"/>
      <c r="DQ484" s="18"/>
      <c r="DR484" s="19"/>
      <c r="DS484" s="22"/>
      <c r="DT484" s="23"/>
      <c r="DU484" s="20"/>
      <c r="DV484" s="21"/>
      <c r="DW484" s="18"/>
      <c r="DX484" s="19"/>
      <c r="DY484" s="22"/>
      <c r="DZ484" s="23"/>
      <c r="EA484" s="20"/>
      <c r="EB484" s="21"/>
      <c r="EC484" s="18"/>
      <c r="ED484" s="19"/>
      <c r="EE484" s="22"/>
      <c r="EF484" s="23"/>
      <c r="EG484" s="20"/>
      <c r="EH484" s="21"/>
      <c r="EI484" s="18"/>
      <c r="EJ484" s="19"/>
      <c r="EK484" s="22"/>
      <c r="EL484" s="23"/>
      <c r="EM484" s="20"/>
      <c r="EN484" s="21"/>
      <c r="EO484" s="18"/>
      <c r="EP484" s="19"/>
      <c r="EQ484" s="22"/>
      <c r="ER484" s="23"/>
      <c r="ES484" s="20"/>
      <c r="ET484" s="21"/>
      <c r="EU484" s="18"/>
      <c r="EV484" s="19"/>
      <c r="EW484" s="22"/>
      <c r="EX484" s="23"/>
      <c r="EY484" s="20"/>
      <c r="EZ484" s="21"/>
      <c r="FA484" s="18"/>
      <c r="FB484" s="19"/>
      <c r="FC484" s="22"/>
      <c r="FD484" s="23"/>
      <c r="FE484" s="20"/>
      <c r="FF484" s="21"/>
      <c r="FG484" s="18"/>
      <c r="FH484" s="19"/>
      <c r="FI484" s="22"/>
      <c r="FJ484" s="23"/>
      <c r="FK484" s="20"/>
      <c r="FL484" s="21"/>
      <c r="FM484" s="18"/>
      <c r="FN484" s="19"/>
      <c r="FO484" s="22"/>
      <c r="FP484" s="23"/>
      <c r="FQ484" s="20"/>
      <c r="FR484" s="21"/>
      <c r="FS484" s="18"/>
      <c r="FT484" s="19"/>
      <c r="FU484" s="22"/>
      <c r="FV484" s="23"/>
      <c r="FW484" s="20"/>
      <c r="FX484" s="21"/>
      <c r="FY484" s="18"/>
      <c r="FZ484" s="19"/>
      <c r="GA484" s="22"/>
      <c r="GB484" s="23"/>
      <c r="GC484" s="20"/>
      <c r="GD484" s="21"/>
      <c r="GE484" s="18"/>
      <c r="GF484" s="19"/>
      <c r="GG484" s="22"/>
      <c r="GH484" s="23"/>
      <c r="GI484" s="20"/>
      <c r="GJ484" s="21"/>
      <c r="GK484" s="18"/>
      <c r="GL484" s="19"/>
      <c r="GM484" s="22"/>
      <c r="GN484" s="23"/>
      <c r="GO484" s="20"/>
      <c r="GP484" s="21"/>
      <c r="GQ484" s="18"/>
      <c r="GR484" s="19"/>
      <c r="GS484" s="22"/>
      <c r="GT484" s="23"/>
      <c r="GU484" s="20"/>
      <c r="GV484" s="21"/>
      <c r="GW484" s="18"/>
      <c r="GX484" s="19"/>
      <c r="GY484" s="22"/>
      <c r="GZ484" s="23"/>
      <c r="HA484" s="20"/>
      <c r="HB484" s="21"/>
      <c r="HC484" s="18"/>
      <c r="HD484" s="19"/>
      <c r="HE484" s="22"/>
      <c r="HF484" s="23"/>
      <c r="HG484" s="20"/>
      <c r="HH484" s="21"/>
      <c r="HI484" s="18"/>
      <c r="HJ484" s="19"/>
      <c r="HK484" s="22"/>
      <c r="HL484" s="23"/>
      <c r="HM484" s="20"/>
      <c r="HN484" s="21"/>
      <c r="HO484" s="18"/>
      <c r="HP484" s="19"/>
      <c r="HQ484" s="22"/>
      <c r="HR484" s="23"/>
      <c r="HS484" s="20"/>
      <c r="HT484" s="21"/>
      <c r="HU484" s="18"/>
      <c r="HV484" s="19"/>
      <c r="HW484" s="22"/>
      <c r="HX484" s="23"/>
      <c r="HY484" s="20"/>
      <c r="HZ484" s="21"/>
      <c r="IA484" s="18"/>
      <c r="IB484" s="19"/>
      <c r="IC484" s="22"/>
      <c r="ID484" s="23"/>
      <c r="IE484" s="20"/>
      <c r="IF484" s="21"/>
      <c r="IG484" s="18"/>
      <c r="IH484" s="19"/>
      <c r="II484" s="22"/>
      <c r="IJ484" s="23"/>
      <c r="IK484" s="20"/>
      <c r="IL484" s="21"/>
      <c r="IM484" s="18"/>
      <c r="IN484" s="19"/>
      <c r="IO484" s="22"/>
      <c r="IP484" s="23"/>
      <c r="IQ484" s="20"/>
      <c r="IR484" s="21"/>
      <c r="IS484" s="18"/>
      <c r="IT484" s="19"/>
      <c r="IU484" s="22"/>
      <c r="IV484" s="23"/>
    </row>
    <row r="485" spans="1:256" s="40" customFormat="1">
      <c r="A485" s="19" t="s">
        <v>147</v>
      </c>
      <c r="B485" s="73"/>
      <c r="C485" s="422" t="s">
        <v>320</v>
      </c>
      <c r="D485" s="422"/>
      <c r="E485" s="351"/>
      <c r="F485" s="99"/>
    </row>
    <row r="486" spans="1:256">
      <c r="A486" s="29"/>
      <c r="C486" s="372"/>
      <c r="D486" s="372"/>
      <c r="F486" s="45"/>
      <c r="G486"/>
    </row>
    <row r="487" spans="1:256" s="3" customFormat="1" ht="13.15" customHeight="1">
      <c r="A487" s="26" t="s">
        <v>148</v>
      </c>
      <c r="B487" s="10"/>
      <c r="C487" s="409" t="s">
        <v>749</v>
      </c>
      <c r="D487" s="408"/>
      <c r="E487" s="408"/>
      <c r="F487" s="57"/>
      <c r="G487"/>
    </row>
    <row r="488" spans="1:256" s="3" customFormat="1" ht="16.5" customHeight="1">
      <c r="A488" s="26"/>
      <c r="B488" s="9"/>
      <c r="C488" s="354" t="s">
        <v>3</v>
      </c>
      <c r="D488" s="374">
        <v>1</v>
      </c>
      <c r="E488" s="353">
        <v>0</v>
      </c>
      <c r="F488" s="55">
        <f>D488*E488</f>
        <v>0</v>
      </c>
      <c r="G488"/>
    </row>
    <row r="489" spans="1:256" s="3" customFormat="1" ht="12.75" customHeight="1">
      <c r="A489" s="29"/>
      <c r="B489" s="9"/>
      <c r="C489" s="372"/>
      <c r="D489" s="372"/>
      <c r="E489" s="372"/>
      <c r="F489"/>
      <c r="G489" s="1"/>
    </row>
    <row r="490" spans="1:256" s="3" customFormat="1" ht="26.25" customHeight="1">
      <c r="A490" s="26" t="s">
        <v>149</v>
      </c>
      <c r="B490" s="10"/>
      <c r="C490" s="409" t="s">
        <v>305</v>
      </c>
      <c r="D490" s="408"/>
      <c r="E490" s="408"/>
      <c r="F490" s="57"/>
      <c r="G490"/>
    </row>
    <row r="491" spans="1:256" s="3" customFormat="1" ht="13.5" customHeight="1">
      <c r="A491" s="26"/>
      <c r="B491" s="9"/>
      <c r="C491" s="354" t="s">
        <v>3</v>
      </c>
      <c r="D491" s="374">
        <v>6</v>
      </c>
      <c r="E491" s="353">
        <v>0</v>
      </c>
      <c r="F491" s="55">
        <f>D491*E491</f>
        <v>0</v>
      </c>
      <c r="G491"/>
    </row>
    <row r="492" spans="1:256" s="36" customFormat="1" ht="12.75" customHeight="1">
      <c r="A492" s="18"/>
      <c r="B492" s="19"/>
      <c r="C492" s="345"/>
      <c r="D492" s="366"/>
      <c r="E492" s="351"/>
      <c r="F492" s="48"/>
      <c r="G492" s="18"/>
      <c r="H492" s="19"/>
      <c r="I492" s="22"/>
      <c r="J492" s="23"/>
      <c r="K492" s="20"/>
      <c r="L492" s="21"/>
      <c r="M492" s="18"/>
      <c r="N492" s="19"/>
      <c r="O492" s="22"/>
      <c r="P492" s="23"/>
      <c r="Q492" s="20"/>
      <c r="R492" s="21"/>
      <c r="S492" s="18"/>
      <c r="T492" s="19"/>
      <c r="U492" s="22"/>
      <c r="V492" s="23"/>
      <c r="W492" s="20"/>
      <c r="X492" s="21"/>
      <c r="Y492" s="18"/>
      <c r="Z492" s="19"/>
      <c r="AA492" s="22"/>
      <c r="AB492" s="23"/>
      <c r="AC492" s="20"/>
      <c r="AD492" s="21"/>
      <c r="AE492" s="18"/>
      <c r="AF492" s="19"/>
      <c r="AG492" s="22"/>
      <c r="AH492" s="23"/>
      <c r="AI492" s="20"/>
      <c r="AJ492" s="21"/>
      <c r="AK492" s="18"/>
      <c r="AL492" s="19"/>
      <c r="AM492" s="22"/>
      <c r="AN492" s="23"/>
      <c r="AO492" s="20"/>
      <c r="AP492" s="21"/>
      <c r="AQ492" s="18"/>
      <c r="AR492" s="19"/>
      <c r="AS492" s="22"/>
      <c r="AT492" s="23"/>
      <c r="AU492" s="20"/>
      <c r="AV492" s="21"/>
      <c r="AW492" s="18"/>
      <c r="AX492" s="19"/>
      <c r="AY492" s="22"/>
      <c r="AZ492" s="23"/>
      <c r="BA492" s="20"/>
      <c r="BB492" s="21"/>
      <c r="BC492" s="18"/>
      <c r="BD492" s="19"/>
      <c r="BE492" s="22"/>
      <c r="BF492" s="23"/>
      <c r="BG492" s="20"/>
      <c r="BH492" s="21"/>
      <c r="BI492" s="18"/>
      <c r="BJ492" s="19"/>
      <c r="BK492" s="22"/>
      <c r="BL492" s="23"/>
      <c r="BM492" s="20"/>
      <c r="BN492" s="21"/>
      <c r="BO492" s="18"/>
      <c r="BP492" s="19"/>
      <c r="BQ492" s="22"/>
      <c r="BR492" s="23"/>
      <c r="BS492" s="20"/>
      <c r="BT492" s="21"/>
      <c r="BU492" s="18"/>
      <c r="BV492" s="19"/>
      <c r="BW492" s="22"/>
      <c r="BX492" s="23"/>
      <c r="BY492" s="20"/>
      <c r="BZ492" s="21"/>
      <c r="CA492" s="18"/>
      <c r="CB492" s="19"/>
      <c r="CC492" s="22"/>
      <c r="CD492" s="23"/>
      <c r="CE492" s="20"/>
      <c r="CF492" s="21"/>
      <c r="CG492" s="18"/>
      <c r="CH492" s="19"/>
      <c r="CI492" s="22"/>
      <c r="CJ492" s="23"/>
      <c r="CK492" s="20"/>
      <c r="CL492" s="21"/>
      <c r="CM492" s="18"/>
      <c r="CN492" s="19"/>
      <c r="CO492" s="22"/>
      <c r="CP492" s="23"/>
      <c r="CQ492" s="20"/>
      <c r="CR492" s="21"/>
      <c r="CS492" s="18"/>
      <c r="CT492" s="19"/>
      <c r="CU492" s="22"/>
      <c r="CV492" s="23"/>
      <c r="CW492" s="20"/>
      <c r="CX492" s="21"/>
      <c r="CY492" s="18"/>
      <c r="CZ492" s="19"/>
      <c r="DA492" s="22"/>
      <c r="DB492" s="23"/>
      <c r="DC492" s="20"/>
      <c r="DD492" s="21"/>
      <c r="DE492" s="18"/>
      <c r="DF492" s="19"/>
      <c r="DG492" s="22"/>
      <c r="DH492" s="23"/>
      <c r="DI492" s="20"/>
      <c r="DJ492" s="21"/>
      <c r="DK492" s="18"/>
      <c r="DL492" s="19"/>
      <c r="DM492" s="22"/>
      <c r="DN492" s="23"/>
      <c r="DO492" s="20"/>
      <c r="DP492" s="21"/>
      <c r="DQ492" s="18"/>
      <c r="DR492" s="19"/>
      <c r="DS492" s="22"/>
      <c r="DT492" s="23"/>
      <c r="DU492" s="20"/>
      <c r="DV492" s="21"/>
      <c r="DW492" s="18"/>
      <c r="DX492" s="19"/>
      <c r="DY492" s="22"/>
      <c r="DZ492" s="23"/>
      <c r="EA492" s="20"/>
      <c r="EB492" s="21"/>
      <c r="EC492" s="18"/>
      <c r="ED492" s="19"/>
      <c r="EE492" s="22"/>
      <c r="EF492" s="23"/>
      <c r="EG492" s="20"/>
      <c r="EH492" s="21"/>
      <c r="EI492" s="18"/>
      <c r="EJ492" s="19"/>
      <c r="EK492" s="22"/>
      <c r="EL492" s="23"/>
      <c r="EM492" s="20"/>
      <c r="EN492" s="21"/>
      <c r="EO492" s="18"/>
      <c r="EP492" s="19"/>
      <c r="EQ492" s="22"/>
      <c r="ER492" s="23"/>
      <c r="ES492" s="20"/>
      <c r="ET492" s="21"/>
      <c r="EU492" s="18"/>
      <c r="EV492" s="19"/>
      <c r="EW492" s="22"/>
      <c r="EX492" s="23"/>
      <c r="EY492" s="20"/>
      <c r="EZ492" s="21"/>
      <c r="FA492" s="18"/>
      <c r="FB492" s="19"/>
      <c r="FC492" s="22"/>
      <c r="FD492" s="23"/>
      <c r="FE492" s="20"/>
      <c r="FF492" s="21"/>
      <c r="FG492" s="18"/>
      <c r="FH492" s="19"/>
      <c r="FI492" s="22"/>
      <c r="FJ492" s="23"/>
      <c r="FK492" s="20"/>
      <c r="FL492" s="21"/>
      <c r="FM492" s="18"/>
      <c r="FN492" s="19"/>
      <c r="FO492" s="22"/>
      <c r="FP492" s="23"/>
      <c r="FQ492" s="20"/>
      <c r="FR492" s="21"/>
      <c r="FS492" s="18"/>
      <c r="FT492" s="19"/>
      <c r="FU492" s="22"/>
      <c r="FV492" s="23"/>
      <c r="FW492" s="20"/>
      <c r="FX492" s="21"/>
      <c r="FY492" s="18"/>
      <c r="FZ492" s="19"/>
      <c r="GA492" s="22"/>
      <c r="GB492" s="23"/>
      <c r="GC492" s="20"/>
      <c r="GD492" s="21"/>
      <c r="GE492" s="18"/>
      <c r="GF492" s="19"/>
      <c r="GG492" s="22"/>
      <c r="GH492" s="23"/>
      <c r="GI492" s="20"/>
      <c r="GJ492" s="21"/>
      <c r="GK492" s="18"/>
      <c r="GL492" s="19"/>
      <c r="GM492" s="22"/>
      <c r="GN492" s="23"/>
      <c r="GO492" s="20"/>
      <c r="GP492" s="21"/>
      <c r="GQ492" s="18"/>
      <c r="GR492" s="19"/>
      <c r="GS492" s="22"/>
      <c r="GT492" s="23"/>
      <c r="GU492" s="20"/>
      <c r="GV492" s="21"/>
      <c r="GW492" s="18"/>
      <c r="GX492" s="19"/>
      <c r="GY492" s="22"/>
      <c r="GZ492" s="23"/>
      <c r="HA492" s="20"/>
      <c r="HB492" s="21"/>
      <c r="HC492" s="18"/>
      <c r="HD492" s="19"/>
      <c r="HE492" s="22"/>
      <c r="HF492" s="23"/>
      <c r="HG492" s="20"/>
      <c r="HH492" s="21"/>
      <c r="HI492" s="18"/>
      <c r="HJ492" s="19"/>
      <c r="HK492" s="22"/>
      <c r="HL492" s="23"/>
      <c r="HM492" s="20"/>
      <c r="HN492" s="21"/>
      <c r="HO492" s="18"/>
      <c r="HP492" s="19"/>
      <c r="HQ492" s="22"/>
      <c r="HR492" s="23"/>
      <c r="HS492" s="20"/>
      <c r="HT492" s="21"/>
      <c r="HU492" s="18"/>
      <c r="HV492" s="19"/>
      <c r="HW492" s="22"/>
      <c r="HX492" s="23"/>
      <c r="HY492" s="20"/>
      <c r="HZ492" s="21"/>
      <c r="IA492" s="18"/>
      <c r="IB492" s="19"/>
      <c r="IC492" s="22"/>
      <c r="ID492" s="23"/>
      <c r="IE492" s="20"/>
      <c r="IF492" s="21"/>
      <c r="IG492" s="18"/>
      <c r="IH492" s="19"/>
      <c r="II492" s="22"/>
      <c r="IJ492" s="23"/>
      <c r="IK492" s="20"/>
      <c r="IL492" s="21"/>
      <c r="IM492" s="18"/>
      <c r="IN492" s="19"/>
      <c r="IO492" s="22"/>
      <c r="IP492" s="23"/>
      <c r="IQ492" s="20"/>
      <c r="IR492" s="21"/>
      <c r="IS492" s="18"/>
      <c r="IT492" s="19"/>
      <c r="IU492" s="22"/>
      <c r="IV492" s="23"/>
    </row>
    <row r="493" spans="1:256">
      <c r="A493" s="38" t="s">
        <v>80</v>
      </c>
      <c r="C493" s="8" t="s">
        <v>79</v>
      </c>
      <c r="D493" s="372"/>
      <c r="F493" s="45"/>
      <c r="G493"/>
    </row>
    <row r="494" spans="1:256" s="36" customFormat="1" ht="12.75" customHeight="1">
      <c r="A494" s="18"/>
      <c r="B494" s="19"/>
      <c r="C494" s="345"/>
      <c r="D494" s="366"/>
      <c r="E494" s="351"/>
      <c r="F494" s="48"/>
      <c r="G494" s="18"/>
      <c r="H494" s="19"/>
      <c r="I494" s="22"/>
      <c r="J494" s="23"/>
      <c r="K494" s="20"/>
      <c r="L494" s="21"/>
      <c r="M494" s="18"/>
      <c r="N494" s="19"/>
      <c r="O494" s="22"/>
      <c r="P494" s="23"/>
      <c r="Q494" s="20"/>
      <c r="R494" s="21"/>
      <c r="S494" s="18"/>
      <c r="T494" s="19"/>
      <c r="U494" s="22"/>
      <c r="V494" s="23"/>
      <c r="W494" s="20"/>
      <c r="X494" s="21"/>
      <c r="Y494" s="18"/>
      <c r="Z494" s="19"/>
      <c r="AA494" s="22"/>
      <c r="AB494" s="23"/>
      <c r="AC494" s="20"/>
      <c r="AD494" s="21"/>
      <c r="AE494" s="18"/>
      <c r="AF494" s="19"/>
      <c r="AG494" s="22"/>
      <c r="AH494" s="23"/>
      <c r="AI494" s="20"/>
      <c r="AJ494" s="21"/>
      <c r="AK494" s="18"/>
      <c r="AL494" s="19"/>
      <c r="AM494" s="22"/>
      <c r="AN494" s="23"/>
      <c r="AO494" s="20"/>
      <c r="AP494" s="21"/>
      <c r="AQ494" s="18"/>
      <c r="AR494" s="19"/>
      <c r="AS494" s="22"/>
      <c r="AT494" s="23"/>
      <c r="AU494" s="20"/>
      <c r="AV494" s="21"/>
      <c r="AW494" s="18"/>
      <c r="AX494" s="19"/>
      <c r="AY494" s="22"/>
      <c r="AZ494" s="23"/>
      <c r="BA494" s="20"/>
      <c r="BB494" s="21"/>
      <c r="BC494" s="18"/>
      <c r="BD494" s="19"/>
      <c r="BE494" s="22"/>
      <c r="BF494" s="23"/>
      <c r="BG494" s="20"/>
      <c r="BH494" s="21"/>
      <c r="BI494" s="18"/>
      <c r="BJ494" s="19"/>
      <c r="BK494" s="22"/>
      <c r="BL494" s="23"/>
      <c r="BM494" s="20"/>
      <c r="BN494" s="21"/>
      <c r="BO494" s="18"/>
      <c r="BP494" s="19"/>
      <c r="BQ494" s="22"/>
      <c r="BR494" s="23"/>
      <c r="BS494" s="20"/>
      <c r="BT494" s="21"/>
      <c r="BU494" s="18"/>
      <c r="BV494" s="19"/>
      <c r="BW494" s="22"/>
      <c r="BX494" s="23"/>
      <c r="BY494" s="20"/>
      <c r="BZ494" s="21"/>
      <c r="CA494" s="18"/>
      <c r="CB494" s="19"/>
      <c r="CC494" s="22"/>
      <c r="CD494" s="23"/>
      <c r="CE494" s="20"/>
      <c r="CF494" s="21"/>
      <c r="CG494" s="18"/>
      <c r="CH494" s="19"/>
      <c r="CI494" s="22"/>
      <c r="CJ494" s="23"/>
      <c r="CK494" s="20"/>
      <c r="CL494" s="21"/>
      <c r="CM494" s="18"/>
      <c r="CN494" s="19"/>
      <c r="CO494" s="22"/>
      <c r="CP494" s="23"/>
      <c r="CQ494" s="20"/>
      <c r="CR494" s="21"/>
      <c r="CS494" s="18"/>
      <c r="CT494" s="19"/>
      <c r="CU494" s="22"/>
      <c r="CV494" s="23"/>
      <c r="CW494" s="20"/>
      <c r="CX494" s="21"/>
      <c r="CY494" s="18"/>
      <c r="CZ494" s="19"/>
      <c r="DA494" s="22"/>
      <c r="DB494" s="23"/>
      <c r="DC494" s="20"/>
      <c r="DD494" s="21"/>
      <c r="DE494" s="18"/>
      <c r="DF494" s="19"/>
      <c r="DG494" s="22"/>
      <c r="DH494" s="23"/>
      <c r="DI494" s="20"/>
      <c r="DJ494" s="21"/>
      <c r="DK494" s="18"/>
      <c r="DL494" s="19"/>
      <c r="DM494" s="22"/>
      <c r="DN494" s="23"/>
      <c r="DO494" s="20"/>
      <c r="DP494" s="21"/>
      <c r="DQ494" s="18"/>
      <c r="DR494" s="19"/>
      <c r="DS494" s="22"/>
      <c r="DT494" s="23"/>
      <c r="DU494" s="20"/>
      <c r="DV494" s="21"/>
      <c r="DW494" s="18"/>
      <c r="DX494" s="19"/>
      <c r="DY494" s="22"/>
      <c r="DZ494" s="23"/>
      <c r="EA494" s="20"/>
      <c r="EB494" s="21"/>
      <c r="EC494" s="18"/>
      <c r="ED494" s="19"/>
      <c r="EE494" s="22"/>
      <c r="EF494" s="23"/>
      <c r="EG494" s="20"/>
      <c r="EH494" s="21"/>
      <c r="EI494" s="18"/>
      <c r="EJ494" s="19"/>
      <c r="EK494" s="22"/>
      <c r="EL494" s="23"/>
      <c r="EM494" s="20"/>
      <c r="EN494" s="21"/>
      <c r="EO494" s="18"/>
      <c r="EP494" s="19"/>
      <c r="EQ494" s="22"/>
      <c r="ER494" s="23"/>
      <c r="ES494" s="20"/>
      <c r="ET494" s="21"/>
      <c r="EU494" s="18"/>
      <c r="EV494" s="19"/>
      <c r="EW494" s="22"/>
      <c r="EX494" s="23"/>
      <c r="EY494" s="20"/>
      <c r="EZ494" s="21"/>
      <c r="FA494" s="18"/>
      <c r="FB494" s="19"/>
      <c r="FC494" s="22"/>
      <c r="FD494" s="23"/>
      <c r="FE494" s="20"/>
      <c r="FF494" s="21"/>
      <c r="FG494" s="18"/>
      <c r="FH494" s="19"/>
      <c r="FI494" s="22"/>
      <c r="FJ494" s="23"/>
      <c r="FK494" s="20"/>
      <c r="FL494" s="21"/>
      <c r="FM494" s="18"/>
      <c r="FN494" s="19"/>
      <c r="FO494" s="22"/>
      <c r="FP494" s="23"/>
      <c r="FQ494" s="20"/>
      <c r="FR494" s="21"/>
      <c r="FS494" s="18"/>
      <c r="FT494" s="19"/>
      <c r="FU494" s="22"/>
      <c r="FV494" s="23"/>
      <c r="FW494" s="20"/>
      <c r="FX494" s="21"/>
      <c r="FY494" s="18"/>
      <c r="FZ494" s="19"/>
      <c r="GA494" s="22"/>
      <c r="GB494" s="23"/>
      <c r="GC494" s="20"/>
      <c r="GD494" s="21"/>
      <c r="GE494" s="18"/>
      <c r="GF494" s="19"/>
      <c r="GG494" s="22"/>
      <c r="GH494" s="23"/>
      <c r="GI494" s="20"/>
      <c r="GJ494" s="21"/>
      <c r="GK494" s="18"/>
      <c r="GL494" s="19"/>
      <c r="GM494" s="22"/>
      <c r="GN494" s="23"/>
      <c r="GO494" s="20"/>
      <c r="GP494" s="21"/>
      <c r="GQ494" s="18"/>
      <c r="GR494" s="19"/>
      <c r="GS494" s="22"/>
      <c r="GT494" s="23"/>
      <c r="GU494" s="20"/>
      <c r="GV494" s="21"/>
      <c r="GW494" s="18"/>
      <c r="GX494" s="19"/>
      <c r="GY494" s="22"/>
      <c r="GZ494" s="23"/>
      <c r="HA494" s="20"/>
      <c r="HB494" s="21"/>
      <c r="HC494" s="18"/>
      <c r="HD494" s="19"/>
      <c r="HE494" s="22"/>
      <c r="HF494" s="23"/>
      <c r="HG494" s="20"/>
      <c r="HH494" s="21"/>
      <c r="HI494" s="18"/>
      <c r="HJ494" s="19"/>
      <c r="HK494" s="22"/>
      <c r="HL494" s="23"/>
      <c r="HM494" s="20"/>
      <c r="HN494" s="21"/>
      <c r="HO494" s="18"/>
      <c r="HP494" s="19"/>
      <c r="HQ494" s="22"/>
      <c r="HR494" s="23"/>
      <c r="HS494" s="20"/>
      <c r="HT494" s="21"/>
      <c r="HU494" s="18"/>
      <c r="HV494" s="19"/>
      <c r="HW494" s="22"/>
      <c r="HX494" s="23"/>
      <c r="HY494" s="20"/>
      <c r="HZ494" s="21"/>
      <c r="IA494" s="18"/>
      <c r="IB494" s="19"/>
      <c r="IC494" s="22"/>
      <c r="ID494" s="23"/>
      <c r="IE494" s="20"/>
      <c r="IF494" s="21"/>
      <c r="IG494" s="18"/>
      <c r="IH494" s="19"/>
      <c r="II494" s="22"/>
      <c r="IJ494" s="23"/>
      <c r="IK494" s="20"/>
      <c r="IL494" s="21"/>
      <c r="IM494" s="18"/>
      <c r="IN494" s="19"/>
      <c r="IO494" s="22"/>
      <c r="IP494" s="23"/>
      <c r="IQ494" s="20"/>
      <c r="IR494" s="21"/>
      <c r="IS494" s="18"/>
      <c r="IT494" s="19"/>
      <c r="IU494" s="22"/>
      <c r="IV494" s="23"/>
    </row>
    <row r="495" spans="1:256">
      <c r="A495" s="8" t="s">
        <v>46</v>
      </c>
      <c r="C495" s="19" t="s">
        <v>47</v>
      </c>
      <c r="D495" s="380"/>
      <c r="E495" s="351"/>
      <c r="F495" s="99"/>
      <c r="G495"/>
    </row>
    <row r="496" spans="1:256">
      <c r="A496" s="29"/>
      <c r="C496" s="380"/>
      <c r="D496" s="380"/>
      <c r="E496" s="351"/>
      <c r="F496" s="99"/>
      <c r="G496"/>
    </row>
    <row r="497" spans="1:7" s="3" customFormat="1" ht="18.600000000000001" customHeight="1">
      <c r="A497" s="26" t="s">
        <v>48</v>
      </c>
      <c r="B497" s="10"/>
      <c r="C497" s="404" t="s">
        <v>49</v>
      </c>
      <c r="D497" s="404"/>
      <c r="E497" s="404"/>
      <c r="F497" s="75"/>
      <c r="G497" s="4"/>
    </row>
    <row r="498" spans="1:7">
      <c r="C498" s="357" t="s">
        <v>100</v>
      </c>
      <c r="D498" s="381">
        <v>120</v>
      </c>
      <c r="E498" s="351">
        <v>0</v>
      </c>
      <c r="F498" s="382">
        <f>D498*E498</f>
        <v>0</v>
      </c>
    </row>
    <row r="499" spans="1:7" s="258" customFormat="1">
      <c r="A499" s="26"/>
      <c r="B499" s="261"/>
      <c r="C499" s="357"/>
      <c r="D499" s="381"/>
      <c r="E499" s="351"/>
      <c r="F499" s="94"/>
      <c r="G499" s="1"/>
    </row>
    <row r="500" spans="1:7" s="3" customFormat="1" ht="18.600000000000001" customHeight="1">
      <c r="A500" s="26" t="s">
        <v>724</v>
      </c>
      <c r="B500" s="10"/>
      <c r="C500" s="404" t="s">
        <v>719</v>
      </c>
      <c r="D500" s="404"/>
      <c r="E500" s="404"/>
      <c r="F500" s="75"/>
      <c r="G500" s="4"/>
    </row>
    <row r="501" spans="1:7" s="258" customFormat="1">
      <c r="A501" s="26"/>
      <c r="B501" s="261"/>
      <c r="C501" s="357" t="s">
        <v>255</v>
      </c>
      <c r="D501" s="381">
        <v>1</v>
      </c>
      <c r="E501" s="351">
        <v>0</v>
      </c>
      <c r="F501" s="382">
        <f>D501*E501</f>
        <v>0</v>
      </c>
      <c r="G501" s="1"/>
    </row>
    <row r="502" spans="1:7" s="258" customFormat="1">
      <c r="A502" s="26"/>
      <c r="B502" s="261"/>
      <c r="C502" s="357"/>
      <c r="D502" s="381"/>
      <c r="E502" s="351"/>
      <c r="F502" s="382"/>
      <c r="G502" s="1"/>
    </row>
    <row r="503" spans="1:7" s="3" customFormat="1" ht="18.600000000000001" customHeight="1">
      <c r="A503" s="26" t="s">
        <v>720</v>
      </c>
      <c r="B503" s="10"/>
      <c r="C503" s="404" t="s">
        <v>474</v>
      </c>
      <c r="D503" s="404"/>
      <c r="E503" s="404"/>
      <c r="F503" s="75"/>
      <c r="G503" s="4"/>
    </row>
    <row r="504" spans="1:7" s="258" customFormat="1">
      <c r="A504" s="26"/>
      <c r="B504" s="261"/>
      <c r="C504" s="357" t="s">
        <v>255</v>
      </c>
      <c r="D504" s="381">
        <v>1</v>
      </c>
      <c r="E504" s="351">
        <v>0</v>
      </c>
      <c r="F504" s="382">
        <f>D504*E504</f>
        <v>0</v>
      </c>
      <c r="G504" s="1"/>
    </row>
    <row r="505" spans="1:7">
      <c r="C505" s="366"/>
      <c r="D505" s="358"/>
      <c r="E505" s="351"/>
      <c r="F505" s="48"/>
    </row>
    <row r="506" spans="1:7">
      <c r="A506" s="38" t="s">
        <v>50</v>
      </c>
      <c r="C506" s="19" t="s">
        <v>51</v>
      </c>
      <c r="D506" s="380"/>
      <c r="E506" s="351"/>
      <c r="F506" s="99"/>
      <c r="G506"/>
    </row>
    <row r="507" spans="1:7" ht="12.6" customHeight="1">
      <c r="C507" s="366"/>
      <c r="D507" s="358"/>
      <c r="E507" s="351"/>
      <c r="F507" s="48"/>
    </row>
    <row r="508" spans="1:7" s="3" customFormat="1" ht="13.15" customHeight="1">
      <c r="A508" s="26" t="s">
        <v>166</v>
      </c>
      <c r="B508" s="10"/>
      <c r="C508" s="404" t="s">
        <v>167</v>
      </c>
      <c r="D508" s="404"/>
      <c r="E508" s="404"/>
      <c r="F508" s="75"/>
      <c r="G508" s="4"/>
    </row>
    <row r="509" spans="1:7" ht="13.15" customHeight="1">
      <c r="C509" s="366"/>
      <c r="D509" s="358"/>
      <c r="E509" s="351"/>
      <c r="F509" s="48"/>
    </row>
    <row r="510" spans="1:7">
      <c r="C510" s="357" t="s">
        <v>3</v>
      </c>
      <c r="D510" s="381">
        <v>1</v>
      </c>
      <c r="E510" s="351">
        <v>0</v>
      </c>
      <c r="F510" s="382">
        <f>D510*E510</f>
        <v>0</v>
      </c>
    </row>
    <row r="511" spans="1:7" s="258" customFormat="1" ht="12.6" customHeight="1">
      <c r="A511" s="26"/>
      <c r="B511" s="261"/>
      <c r="C511" s="366"/>
      <c r="D511" s="358"/>
      <c r="E511" s="351"/>
      <c r="F511" s="48"/>
      <c r="G511" s="1"/>
    </row>
    <row r="512" spans="1:7" s="3" customFormat="1" ht="70.5" customHeight="1">
      <c r="A512" s="26" t="s">
        <v>722</v>
      </c>
      <c r="B512" s="10"/>
      <c r="C512" s="419" t="s">
        <v>723</v>
      </c>
      <c r="D512" s="404"/>
      <c r="E512" s="404"/>
      <c r="F512" s="75"/>
      <c r="G512" s="4"/>
    </row>
    <row r="513" spans="1:256" ht="13.15" customHeight="1">
      <c r="C513" s="366"/>
      <c r="D513" s="358"/>
      <c r="E513" s="351"/>
      <c r="F513" s="48"/>
    </row>
    <row r="514" spans="1:256">
      <c r="C514" s="357" t="s">
        <v>3</v>
      </c>
      <c r="D514" s="381">
        <v>1</v>
      </c>
      <c r="E514" s="351">
        <v>0</v>
      </c>
      <c r="F514" s="382">
        <f>D514*E514</f>
        <v>0</v>
      </c>
    </row>
    <row r="515" spans="1:256" ht="12.6" customHeight="1">
      <c r="C515" s="366"/>
      <c r="D515" s="358"/>
      <c r="E515" s="351"/>
      <c r="F515" s="48"/>
    </row>
    <row r="516" spans="1:256">
      <c r="C516" s="366"/>
      <c r="D516" s="358"/>
      <c r="E516" s="351"/>
      <c r="F516" s="48"/>
    </row>
    <row r="517" spans="1:256" s="3" customFormat="1" ht="43.5" customHeight="1">
      <c r="A517" s="26" t="s">
        <v>725</v>
      </c>
      <c r="B517" s="10"/>
      <c r="C517" s="404" t="s">
        <v>734</v>
      </c>
      <c r="D517" s="404"/>
      <c r="E517" s="404"/>
      <c r="F517" s="75"/>
      <c r="G517" s="4"/>
    </row>
    <row r="518" spans="1:256" s="258" customFormat="1" ht="13.15" customHeight="1">
      <c r="A518" s="26"/>
      <c r="B518" s="261"/>
      <c r="C518" s="366"/>
      <c r="D518" s="358"/>
      <c r="E518" s="351"/>
      <c r="F518" s="48"/>
      <c r="G518" s="1"/>
    </row>
    <row r="519" spans="1:256" s="258" customFormat="1">
      <c r="A519" s="26"/>
      <c r="B519" s="261"/>
      <c r="C519" s="357" t="s">
        <v>3</v>
      </c>
      <c r="D519" s="381">
        <v>1</v>
      </c>
      <c r="E519" s="351">
        <v>0</v>
      </c>
      <c r="F519" s="382">
        <f>D519*E519</f>
        <v>0</v>
      </c>
      <c r="G519" s="1"/>
    </row>
    <row r="520" spans="1:256" s="258" customFormat="1">
      <c r="A520" s="26"/>
      <c r="B520" s="261"/>
      <c r="C520" s="357"/>
      <c r="D520" s="381"/>
      <c r="E520" s="351"/>
      <c r="F520" s="382"/>
      <c r="G520" s="1"/>
    </row>
    <row r="521" spans="1:256" s="3" customFormat="1">
      <c r="A521" s="26" t="s">
        <v>721</v>
      </c>
      <c r="B521" s="10"/>
      <c r="C521" s="404" t="s">
        <v>726</v>
      </c>
      <c r="D521" s="404"/>
      <c r="E521" s="404"/>
      <c r="F521" s="75"/>
      <c r="G521" s="4"/>
    </row>
    <row r="522" spans="1:256" s="258" customFormat="1" ht="13.15" customHeight="1">
      <c r="A522" s="26"/>
      <c r="B522" s="261"/>
      <c r="C522" s="366"/>
      <c r="D522" s="358"/>
      <c r="E522" s="351"/>
      <c r="F522" s="48"/>
      <c r="G522" s="1"/>
    </row>
    <row r="523" spans="1:256" s="258" customFormat="1">
      <c r="A523" s="26"/>
      <c r="B523" s="261"/>
      <c r="C523" s="357" t="s">
        <v>3</v>
      </c>
      <c r="D523" s="381">
        <v>1</v>
      </c>
      <c r="E523" s="351">
        <v>0</v>
      </c>
      <c r="F523" s="382">
        <f>D523*E523</f>
        <v>0</v>
      </c>
      <c r="G523" s="1"/>
    </row>
    <row r="524" spans="1:256" s="258" customFormat="1">
      <c r="A524" s="26"/>
      <c r="B524" s="261"/>
      <c r="C524" s="357"/>
      <c r="D524" s="381"/>
      <c r="E524" s="351"/>
      <c r="F524" s="382"/>
      <c r="G524" s="1"/>
    </row>
    <row r="525" spans="1:256" ht="13.5" thickBot="1">
      <c r="A525" s="28"/>
      <c r="B525" s="15"/>
      <c r="C525" s="16" t="s">
        <v>32</v>
      </c>
      <c r="D525" s="371"/>
      <c r="E525" s="364"/>
      <c r="F525" s="44">
        <f>SUM(F483:F524)</f>
        <v>0</v>
      </c>
    </row>
    <row r="526" spans="1:256" ht="13.5" thickTop="1">
      <c r="A526" s="29"/>
      <c r="C526" s="372"/>
      <c r="D526" s="372"/>
      <c r="F526" s="45"/>
      <c r="G526"/>
    </row>
    <row r="527" spans="1:256">
      <c r="A527" s="29"/>
      <c r="C527" s="372"/>
      <c r="D527" s="372"/>
      <c r="F527" s="45"/>
      <c r="G527"/>
    </row>
    <row r="528" spans="1:256" s="36" customFormat="1">
      <c r="A528" s="34" t="s">
        <v>33</v>
      </c>
      <c r="B528" s="35"/>
      <c r="C528" s="415" t="s">
        <v>9</v>
      </c>
      <c r="D528" s="416"/>
      <c r="E528" s="348"/>
      <c r="F528" s="46"/>
      <c r="G528" s="18"/>
      <c r="H528" s="19"/>
      <c r="I528" s="411"/>
      <c r="J528" s="421"/>
      <c r="K528" s="20"/>
      <c r="L528" s="21"/>
      <c r="M528" s="18"/>
      <c r="N528" s="19"/>
      <c r="O528" s="411"/>
      <c r="P528" s="421"/>
      <c r="Q528" s="20"/>
      <c r="R528" s="21"/>
      <c r="S528" s="18"/>
      <c r="T528" s="19"/>
      <c r="U528" s="411"/>
      <c r="V528" s="421"/>
      <c r="W528" s="20"/>
      <c r="X528" s="21"/>
      <c r="Y528" s="18"/>
      <c r="Z528" s="19"/>
      <c r="AA528" s="411"/>
      <c r="AB528" s="421"/>
      <c r="AC528" s="20"/>
      <c r="AD528" s="21"/>
      <c r="AE528" s="18"/>
      <c r="AF528" s="19"/>
      <c r="AG528" s="411"/>
      <c r="AH528" s="421"/>
      <c r="AI528" s="20"/>
      <c r="AJ528" s="21"/>
      <c r="AK528" s="18"/>
      <c r="AL528" s="19"/>
      <c r="AM528" s="411"/>
      <c r="AN528" s="421"/>
      <c r="AO528" s="20"/>
      <c r="AP528" s="21"/>
      <c r="AQ528" s="18"/>
      <c r="AR528" s="19"/>
      <c r="AS528" s="411"/>
      <c r="AT528" s="421"/>
      <c r="AU528" s="20"/>
      <c r="AV528" s="21"/>
      <c r="AW528" s="18"/>
      <c r="AX528" s="19"/>
      <c r="AY528" s="411"/>
      <c r="AZ528" s="421"/>
      <c r="BA528" s="20"/>
      <c r="BB528" s="21"/>
      <c r="BC528" s="18"/>
      <c r="BD528" s="19"/>
      <c r="BE528" s="411"/>
      <c r="BF528" s="421"/>
      <c r="BG528" s="20"/>
      <c r="BH528" s="21"/>
      <c r="BI528" s="18"/>
      <c r="BJ528" s="19"/>
      <c r="BK528" s="411"/>
      <c r="BL528" s="421"/>
      <c r="BM528" s="20"/>
      <c r="BN528" s="21"/>
      <c r="BO528" s="18"/>
      <c r="BP528" s="19"/>
      <c r="BQ528" s="411"/>
      <c r="BR528" s="421"/>
      <c r="BS528" s="20"/>
      <c r="BT528" s="21"/>
      <c r="BU528" s="18"/>
      <c r="BV528" s="19"/>
      <c r="BW528" s="411"/>
      <c r="BX528" s="421"/>
      <c r="BY528" s="20"/>
      <c r="BZ528" s="21"/>
      <c r="CA528" s="18"/>
      <c r="CB528" s="19"/>
      <c r="CC528" s="411"/>
      <c r="CD528" s="421"/>
      <c r="CE528" s="20"/>
      <c r="CF528" s="21"/>
      <c r="CG528" s="18"/>
      <c r="CH528" s="19"/>
      <c r="CI528" s="411"/>
      <c r="CJ528" s="421"/>
      <c r="CK528" s="20"/>
      <c r="CL528" s="21"/>
      <c r="CM528" s="18"/>
      <c r="CN528" s="19"/>
      <c r="CO528" s="411"/>
      <c r="CP528" s="421"/>
      <c r="CQ528" s="20"/>
      <c r="CR528" s="21"/>
      <c r="CS528" s="18"/>
      <c r="CT528" s="19"/>
      <c r="CU528" s="411"/>
      <c r="CV528" s="421"/>
      <c r="CW528" s="20"/>
      <c r="CX528" s="21"/>
      <c r="CY528" s="18"/>
      <c r="CZ528" s="19"/>
      <c r="DA528" s="411"/>
      <c r="DB528" s="421"/>
      <c r="DC528" s="20"/>
      <c r="DD528" s="21"/>
      <c r="DE528" s="18"/>
      <c r="DF528" s="19"/>
      <c r="DG528" s="411"/>
      <c r="DH528" s="421"/>
      <c r="DI528" s="20"/>
      <c r="DJ528" s="21"/>
      <c r="DK528" s="18"/>
      <c r="DL528" s="19"/>
      <c r="DM528" s="411"/>
      <c r="DN528" s="421"/>
      <c r="DO528" s="20"/>
      <c r="DP528" s="21"/>
      <c r="DQ528" s="18"/>
      <c r="DR528" s="19"/>
      <c r="DS528" s="411"/>
      <c r="DT528" s="421"/>
      <c r="DU528" s="20"/>
      <c r="DV528" s="21"/>
      <c r="DW528" s="18"/>
      <c r="DX528" s="19"/>
      <c r="DY528" s="411"/>
      <c r="DZ528" s="421"/>
      <c r="EA528" s="20"/>
      <c r="EB528" s="21"/>
      <c r="EC528" s="18"/>
      <c r="ED528" s="19"/>
      <c r="EE528" s="411"/>
      <c r="EF528" s="421"/>
      <c r="EG528" s="20"/>
      <c r="EH528" s="21"/>
      <c r="EI528" s="18"/>
      <c r="EJ528" s="19"/>
      <c r="EK528" s="411"/>
      <c r="EL528" s="421"/>
      <c r="EM528" s="20"/>
      <c r="EN528" s="21"/>
      <c r="EO528" s="18"/>
      <c r="EP528" s="19"/>
      <c r="EQ528" s="411"/>
      <c r="ER528" s="421"/>
      <c r="ES528" s="20"/>
      <c r="ET528" s="21"/>
      <c r="EU528" s="18"/>
      <c r="EV528" s="19"/>
      <c r="EW528" s="411"/>
      <c r="EX528" s="421"/>
      <c r="EY528" s="20"/>
      <c r="EZ528" s="21"/>
      <c r="FA528" s="18"/>
      <c r="FB528" s="19"/>
      <c r="FC528" s="411"/>
      <c r="FD528" s="421"/>
      <c r="FE528" s="20"/>
      <c r="FF528" s="21"/>
      <c r="FG528" s="18"/>
      <c r="FH528" s="19"/>
      <c r="FI528" s="411"/>
      <c r="FJ528" s="421"/>
      <c r="FK528" s="20"/>
      <c r="FL528" s="21"/>
      <c r="FM528" s="18"/>
      <c r="FN528" s="19"/>
      <c r="FO528" s="411"/>
      <c r="FP528" s="421"/>
      <c r="FQ528" s="20"/>
      <c r="FR528" s="21"/>
      <c r="FS528" s="18"/>
      <c r="FT528" s="19"/>
      <c r="FU528" s="411"/>
      <c r="FV528" s="421"/>
      <c r="FW528" s="20"/>
      <c r="FX528" s="21"/>
      <c r="FY528" s="18"/>
      <c r="FZ528" s="19"/>
      <c r="GA528" s="411"/>
      <c r="GB528" s="421"/>
      <c r="GC528" s="20"/>
      <c r="GD528" s="21"/>
      <c r="GE528" s="18"/>
      <c r="GF528" s="19"/>
      <c r="GG528" s="411"/>
      <c r="GH528" s="421"/>
      <c r="GI528" s="20"/>
      <c r="GJ528" s="21"/>
      <c r="GK528" s="18"/>
      <c r="GL528" s="19"/>
      <c r="GM528" s="411"/>
      <c r="GN528" s="421"/>
      <c r="GO528" s="20"/>
      <c r="GP528" s="21"/>
      <c r="GQ528" s="18"/>
      <c r="GR528" s="19"/>
      <c r="GS528" s="411"/>
      <c r="GT528" s="421"/>
      <c r="GU528" s="20"/>
      <c r="GV528" s="21"/>
      <c r="GW528" s="18"/>
      <c r="GX528" s="19"/>
      <c r="GY528" s="411"/>
      <c r="GZ528" s="421"/>
      <c r="HA528" s="20"/>
      <c r="HB528" s="21"/>
      <c r="HC528" s="18"/>
      <c r="HD528" s="19"/>
      <c r="HE528" s="411"/>
      <c r="HF528" s="421"/>
      <c r="HG528" s="20"/>
      <c r="HH528" s="21"/>
      <c r="HI528" s="18"/>
      <c r="HJ528" s="19"/>
      <c r="HK528" s="411"/>
      <c r="HL528" s="421"/>
      <c r="HM528" s="20"/>
      <c r="HN528" s="21"/>
      <c r="HO528" s="18"/>
      <c r="HP528" s="19"/>
      <c r="HQ528" s="411"/>
      <c r="HR528" s="421"/>
      <c r="HS528" s="20"/>
      <c r="HT528" s="21"/>
      <c r="HU528" s="18"/>
      <c r="HV528" s="19"/>
      <c r="HW528" s="411"/>
      <c r="HX528" s="421"/>
      <c r="HY528" s="20"/>
      <c r="HZ528" s="21"/>
      <c r="IA528" s="18"/>
      <c r="IB528" s="19"/>
      <c r="IC528" s="411"/>
      <c r="ID528" s="421"/>
      <c r="IE528" s="20"/>
      <c r="IF528" s="21"/>
      <c r="IG528" s="18"/>
      <c r="IH528" s="19"/>
      <c r="II528" s="411"/>
      <c r="IJ528" s="421"/>
      <c r="IK528" s="20"/>
      <c r="IL528" s="21"/>
      <c r="IM528" s="18"/>
      <c r="IN528" s="19"/>
      <c r="IO528" s="411"/>
      <c r="IP528" s="421"/>
      <c r="IQ528" s="20"/>
      <c r="IR528" s="21"/>
      <c r="IS528" s="18"/>
      <c r="IT528" s="19"/>
      <c r="IU528" s="411"/>
      <c r="IV528" s="421"/>
    </row>
    <row r="529" spans="1:7">
      <c r="A529" s="29"/>
      <c r="C529" s="372"/>
      <c r="D529" s="372"/>
      <c r="F529" s="45"/>
      <c r="G529"/>
    </row>
    <row r="530" spans="1:7">
      <c r="A530" s="29"/>
      <c r="C530" s="372"/>
      <c r="D530" s="372"/>
      <c r="F530" s="45"/>
      <c r="G530"/>
    </row>
    <row r="531" spans="1:7" s="3" customFormat="1" ht="12.75" customHeight="1">
      <c r="A531" s="26" t="s">
        <v>82</v>
      </c>
      <c r="B531" s="10"/>
      <c r="C531" s="408" t="s">
        <v>52</v>
      </c>
      <c r="D531" s="408"/>
      <c r="E531" s="408"/>
      <c r="F531" s="50"/>
      <c r="G531" s="4"/>
    </row>
    <row r="533" spans="1:7">
      <c r="C533" s="354" t="s">
        <v>3</v>
      </c>
      <c r="D533" s="374">
        <v>1</v>
      </c>
      <c r="E533" s="350">
        <v>0</v>
      </c>
      <c r="F533" s="42">
        <f>D533*E533</f>
        <v>0</v>
      </c>
    </row>
    <row r="535" spans="1:7">
      <c r="A535" s="27"/>
      <c r="B535" s="14"/>
      <c r="C535" s="361"/>
      <c r="D535" s="362"/>
      <c r="E535" s="363"/>
      <c r="F535" s="43"/>
    </row>
    <row r="536" spans="1:7" ht="13.5" thickBot="1">
      <c r="A536" s="28"/>
      <c r="B536" s="15"/>
      <c r="C536" s="16" t="s">
        <v>10</v>
      </c>
      <c r="D536" s="371"/>
      <c r="E536" s="364"/>
      <c r="F536" s="44">
        <f>SUM(F530:F535)</f>
        <v>0</v>
      </c>
    </row>
    <row r="537" spans="1:7" ht="13.5" thickTop="1">
      <c r="A537" s="27"/>
      <c r="B537" s="14"/>
      <c r="C537" s="417"/>
      <c r="D537" s="418"/>
      <c r="E537" s="418"/>
      <c r="F537" s="52"/>
    </row>
    <row r="538" spans="1:7">
      <c r="A538" s="27"/>
      <c r="B538" s="14"/>
      <c r="C538" s="30"/>
      <c r="D538" s="378"/>
      <c r="E538" s="363"/>
      <c r="F538" s="52"/>
    </row>
    <row r="539" spans="1:7">
      <c r="A539" s="29"/>
      <c r="C539" s="372"/>
      <c r="D539" s="372"/>
      <c r="F539" s="45"/>
      <c r="G539"/>
    </row>
    <row r="540" spans="1:7">
      <c r="A540" s="29"/>
      <c r="C540" s="372"/>
      <c r="D540" s="372"/>
      <c r="F540" s="316"/>
      <c r="G540"/>
    </row>
    <row r="541" spans="1:7">
      <c r="A541" s="29"/>
      <c r="C541" s="405" t="s">
        <v>11</v>
      </c>
      <c r="D541" s="405"/>
      <c r="F541" s="316">
        <f>+SK_PRIPRAVA</f>
        <v>0</v>
      </c>
      <c r="G541"/>
    </row>
    <row r="542" spans="1:7">
      <c r="A542" s="29"/>
      <c r="C542" s="405" t="s">
        <v>12</v>
      </c>
      <c r="D542" s="405"/>
      <c r="F542" s="316">
        <f>+SK_ZEMELJSKA</f>
        <v>0</v>
      </c>
      <c r="G542"/>
    </row>
    <row r="543" spans="1:7">
      <c r="A543" s="29"/>
      <c r="C543" s="405" t="s">
        <v>19</v>
      </c>
      <c r="D543" s="405"/>
      <c r="F543" s="316">
        <f>+sk_TESARSKA</f>
        <v>0</v>
      </c>
      <c r="G543"/>
    </row>
    <row r="544" spans="1:7">
      <c r="C544" s="405" t="s">
        <v>22</v>
      </c>
      <c r="D544" s="405"/>
      <c r="F544" s="316">
        <f>+SK_BETONSKA</f>
        <v>0</v>
      </c>
    </row>
    <row r="545" spans="3:6">
      <c r="C545" s="405" t="s">
        <v>25</v>
      </c>
      <c r="D545" s="405"/>
      <c r="F545" s="316">
        <f>+sk_sanacija</f>
        <v>0</v>
      </c>
    </row>
    <row r="546" spans="3:6">
      <c r="C546" s="405" t="s">
        <v>122</v>
      </c>
      <c r="D546" s="405"/>
      <c r="F546" s="316">
        <f>+sk_oprem</f>
        <v>0</v>
      </c>
    </row>
    <row r="547" spans="3:6">
      <c r="C547" s="405" t="s">
        <v>31</v>
      </c>
      <c r="D547" s="405"/>
      <c r="F547" s="316">
        <f>+sk_ZIDARSKA</f>
        <v>0</v>
      </c>
    </row>
    <row r="548" spans="3:6" ht="13.5" thickBot="1">
      <c r="C548" s="407" t="s">
        <v>34</v>
      </c>
      <c r="D548" s="407"/>
      <c r="E548" s="379"/>
      <c r="F548" s="317">
        <f>+sk_IZOLACIJA</f>
        <v>0</v>
      </c>
    </row>
    <row r="549" spans="3:6" ht="13.5" thickTop="1">
      <c r="F549" s="316"/>
    </row>
    <row r="550" spans="3:6">
      <c r="C550" s="405" t="s">
        <v>13</v>
      </c>
      <c r="D550" s="405"/>
      <c r="F550" s="47">
        <f>SUM(F541:F548)</f>
        <v>0</v>
      </c>
    </row>
  </sheetData>
  <mergeCells count="315">
    <mergeCell ref="C338:E338"/>
    <mergeCell ref="C328:D328"/>
    <mergeCell ref="C324:E324"/>
    <mergeCell ref="C301:D301"/>
    <mergeCell ref="C307:E307"/>
    <mergeCell ref="C270:E270"/>
    <mergeCell ref="C239:D239"/>
    <mergeCell ref="C250:D250"/>
    <mergeCell ref="C77:E77"/>
    <mergeCell ref="C153:E153"/>
    <mergeCell ref="C119:D119"/>
    <mergeCell ref="C163:E163"/>
    <mergeCell ref="C173:E173"/>
    <mergeCell ref="C228:E228"/>
    <mergeCell ref="C185:E185"/>
    <mergeCell ref="C201:E201"/>
    <mergeCell ref="C212:E212"/>
    <mergeCell ref="C216:E216"/>
    <mergeCell ref="C220:E220"/>
    <mergeCell ref="C196:D196"/>
    <mergeCell ref="C191:D191"/>
    <mergeCell ref="C183:D183"/>
    <mergeCell ref="C164:E164"/>
    <mergeCell ref="C210:D210"/>
    <mergeCell ref="C40:E40"/>
    <mergeCell ref="C47:E47"/>
    <mergeCell ref="C51:E51"/>
    <mergeCell ref="C43:E43"/>
    <mergeCell ref="C123:D123"/>
    <mergeCell ref="C124:E124"/>
    <mergeCell ref="C121:D121"/>
    <mergeCell ref="C65:E65"/>
    <mergeCell ref="C88:E88"/>
    <mergeCell ref="C104:E104"/>
    <mergeCell ref="C105:E105"/>
    <mergeCell ref="C112:E112"/>
    <mergeCell ref="C113:E113"/>
    <mergeCell ref="C108:E108"/>
    <mergeCell ref="C109:E109"/>
    <mergeCell ref="C96:E96"/>
    <mergeCell ref="C97:E97"/>
    <mergeCell ref="C92:E92"/>
    <mergeCell ref="C100:E100"/>
    <mergeCell ref="C101:E101"/>
    <mergeCell ref="C417:E417"/>
    <mergeCell ref="C387:E387"/>
    <mergeCell ref="C356:E356"/>
    <mergeCell ref="C357:D357"/>
    <mergeCell ref="C390:D390"/>
    <mergeCell ref="C451:E451"/>
    <mergeCell ref="C80:E80"/>
    <mergeCell ref="C81:E81"/>
    <mergeCell ref="C76:E76"/>
    <mergeCell ref="C133:D133"/>
    <mergeCell ref="C352:E352"/>
    <mergeCell ref="C372:E372"/>
    <mergeCell ref="C353:D353"/>
    <mergeCell ref="C361:D361"/>
    <mergeCell ref="C315:E315"/>
    <mergeCell ref="C319:E319"/>
    <mergeCell ref="C316:D316"/>
    <mergeCell ref="C296:E296"/>
    <mergeCell ref="C137:E137"/>
    <mergeCell ref="C304:E304"/>
    <mergeCell ref="C280:E280"/>
    <mergeCell ref="C311:E311"/>
    <mergeCell ref="C302:D302"/>
    <mergeCell ref="C342:E342"/>
    <mergeCell ref="C8:D8"/>
    <mergeCell ref="C167:E167"/>
    <mergeCell ref="C157:E157"/>
    <mergeCell ref="C6:D6"/>
    <mergeCell ref="C70:E70"/>
    <mergeCell ref="C158:E158"/>
    <mergeCell ref="C177:D177"/>
    <mergeCell ref="C44:E44"/>
    <mergeCell ref="C30:E30"/>
    <mergeCell ref="C33:E33"/>
    <mergeCell ref="C35:E35"/>
    <mergeCell ref="C36:E36"/>
    <mergeCell ref="C84:E84"/>
    <mergeCell ref="C171:D171"/>
    <mergeCell ref="C128:D128"/>
    <mergeCell ref="C55:E55"/>
    <mergeCell ref="C59:E59"/>
    <mergeCell ref="C62:E62"/>
    <mergeCell ref="C116:D116"/>
    <mergeCell ref="C129:E129"/>
    <mergeCell ref="C132:E132"/>
    <mergeCell ref="C148:E148"/>
    <mergeCell ref="C161:D161"/>
    <mergeCell ref="C39:E39"/>
    <mergeCell ref="CU528:CV528"/>
    <mergeCell ref="CO528:CP528"/>
    <mergeCell ref="CC528:CD528"/>
    <mergeCell ref="I482:J482"/>
    <mergeCell ref="O482:P482"/>
    <mergeCell ref="CI528:CJ528"/>
    <mergeCell ref="BE528:BF528"/>
    <mergeCell ref="BK528:BL528"/>
    <mergeCell ref="BQ528:BR528"/>
    <mergeCell ref="AM528:AN528"/>
    <mergeCell ref="AS528:AT528"/>
    <mergeCell ref="AY528:AZ528"/>
    <mergeCell ref="BK482:BL482"/>
    <mergeCell ref="BW528:BX528"/>
    <mergeCell ref="IU528:IV528"/>
    <mergeCell ref="HQ528:HR528"/>
    <mergeCell ref="HW528:HX528"/>
    <mergeCell ref="IC528:ID528"/>
    <mergeCell ref="II528:IJ528"/>
    <mergeCell ref="IO528:IP528"/>
    <mergeCell ref="FU528:FV528"/>
    <mergeCell ref="GA528:GB528"/>
    <mergeCell ref="GM528:GN528"/>
    <mergeCell ref="GS528:GT528"/>
    <mergeCell ref="EQ528:ER528"/>
    <mergeCell ref="DA482:DB482"/>
    <mergeCell ref="IC482:ID482"/>
    <mergeCell ref="II482:IJ482"/>
    <mergeCell ref="HE482:HF482"/>
    <mergeCell ref="HK482:HL482"/>
    <mergeCell ref="HQ482:HR482"/>
    <mergeCell ref="GY528:GZ528"/>
    <mergeCell ref="HE528:HF528"/>
    <mergeCell ref="HK528:HL528"/>
    <mergeCell ref="DM528:DN528"/>
    <mergeCell ref="DS528:DT528"/>
    <mergeCell ref="FI528:FJ528"/>
    <mergeCell ref="FO528:FP528"/>
    <mergeCell ref="GG528:GH528"/>
    <mergeCell ref="DY528:DZ528"/>
    <mergeCell ref="EW528:EX528"/>
    <mergeCell ref="EE528:EF528"/>
    <mergeCell ref="EK528:EL528"/>
    <mergeCell ref="FC528:FD528"/>
    <mergeCell ref="IU482:IV482"/>
    <mergeCell ref="I528:J528"/>
    <mergeCell ref="O528:P528"/>
    <mergeCell ref="U528:V528"/>
    <mergeCell ref="AA528:AB528"/>
    <mergeCell ref="AG528:AH528"/>
    <mergeCell ref="HW482:HX482"/>
    <mergeCell ref="DS482:DT482"/>
    <mergeCell ref="DY482:DZ482"/>
    <mergeCell ref="EE482:EF482"/>
    <mergeCell ref="DG482:DH482"/>
    <mergeCell ref="U482:V482"/>
    <mergeCell ref="AA482:AB482"/>
    <mergeCell ref="AG482:AH482"/>
    <mergeCell ref="AM482:AN482"/>
    <mergeCell ref="AS482:AT482"/>
    <mergeCell ref="AY482:AZ482"/>
    <mergeCell ref="DM482:DN482"/>
    <mergeCell ref="BE482:BF482"/>
    <mergeCell ref="BQ482:BR482"/>
    <mergeCell ref="DA528:DB528"/>
    <mergeCell ref="DG528:DH528"/>
    <mergeCell ref="IO482:IP482"/>
    <mergeCell ref="EK482:EL482"/>
    <mergeCell ref="IU457:IV457"/>
    <mergeCell ref="II457:IJ457"/>
    <mergeCell ref="DS457:DT457"/>
    <mergeCell ref="EK457:EL457"/>
    <mergeCell ref="GM457:GN457"/>
    <mergeCell ref="GS457:GT457"/>
    <mergeCell ref="BK457:BL457"/>
    <mergeCell ref="EQ457:ER457"/>
    <mergeCell ref="EW457:EX457"/>
    <mergeCell ref="DG457:DH457"/>
    <mergeCell ref="FU457:FV457"/>
    <mergeCell ref="HW457:HX457"/>
    <mergeCell ref="FC457:FD457"/>
    <mergeCell ref="DM457:DN457"/>
    <mergeCell ref="DY457:DZ457"/>
    <mergeCell ref="EE457:EF457"/>
    <mergeCell ref="CC457:CD457"/>
    <mergeCell ref="DA457:DB457"/>
    <mergeCell ref="CO457:CP457"/>
    <mergeCell ref="FI457:FJ457"/>
    <mergeCell ref="FO457:FP457"/>
    <mergeCell ref="IO457:IP457"/>
    <mergeCell ref="GY457:GZ457"/>
    <mergeCell ref="HE457:HF457"/>
    <mergeCell ref="HK457:HL457"/>
    <mergeCell ref="HQ457:HR457"/>
    <mergeCell ref="GA457:GB457"/>
    <mergeCell ref="GG457:GH457"/>
    <mergeCell ref="IC457:ID457"/>
    <mergeCell ref="BE457:BF457"/>
    <mergeCell ref="AM457:AN457"/>
    <mergeCell ref="AY457:AZ457"/>
    <mergeCell ref="GM482:GN482"/>
    <mergeCell ref="GS482:GT482"/>
    <mergeCell ref="GY482:GZ482"/>
    <mergeCell ref="FO482:FP482"/>
    <mergeCell ref="FU482:FV482"/>
    <mergeCell ref="GG482:GH482"/>
    <mergeCell ref="GA482:GB482"/>
    <mergeCell ref="FI482:FJ482"/>
    <mergeCell ref="EW482:EX482"/>
    <mergeCell ref="EQ482:ER482"/>
    <mergeCell ref="FC482:FD482"/>
    <mergeCell ref="I457:J457"/>
    <mergeCell ref="C490:E490"/>
    <mergeCell ref="CU457:CV457"/>
    <mergeCell ref="BQ457:BR457"/>
    <mergeCell ref="CO482:CP482"/>
    <mergeCell ref="BW457:BX457"/>
    <mergeCell ref="CI457:CJ457"/>
    <mergeCell ref="CU482:CV482"/>
    <mergeCell ref="BW482:BX482"/>
    <mergeCell ref="O457:P457"/>
    <mergeCell ref="AS457:AT457"/>
    <mergeCell ref="U457:V457"/>
    <mergeCell ref="AG457:AH457"/>
    <mergeCell ref="C468:E468"/>
    <mergeCell ref="C487:E487"/>
    <mergeCell ref="CC482:CD482"/>
    <mergeCell ref="CI482:CJ482"/>
    <mergeCell ref="AA457:AB457"/>
    <mergeCell ref="C482:D482"/>
    <mergeCell ref="C464:E464"/>
    <mergeCell ref="C485:D485"/>
    <mergeCell ref="C473:E473"/>
    <mergeCell ref="C457:D457"/>
    <mergeCell ref="C462:E462"/>
    <mergeCell ref="C537:E537"/>
    <mergeCell ref="C512:E512"/>
    <mergeCell ref="C383:E383"/>
    <mergeCell ref="C392:E392"/>
    <mergeCell ref="C415:D415"/>
    <mergeCell ref="C407:E407"/>
    <mergeCell ref="C460:E460"/>
    <mergeCell ref="C472:E472"/>
    <mergeCell ref="C434:E434"/>
    <mergeCell ref="C437:E437"/>
    <mergeCell ref="C420:E420"/>
    <mergeCell ref="C423:E423"/>
    <mergeCell ref="C427:E427"/>
    <mergeCell ref="C431:E431"/>
    <mergeCell ref="C508:E508"/>
    <mergeCell ref="C396:D396"/>
    <mergeCell ref="C441:E441"/>
    <mergeCell ref="C445:E445"/>
    <mergeCell ref="C405:D405"/>
    <mergeCell ref="C398:E398"/>
    <mergeCell ref="C401:E401"/>
    <mergeCell ref="C411:E411"/>
    <mergeCell ref="C500:E500"/>
    <mergeCell ref="C459:E459"/>
    <mergeCell ref="C276:E276"/>
    <mergeCell ref="C224:E224"/>
    <mergeCell ref="C242:E242"/>
    <mergeCell ref="C497:E497"/>
    <mergeCell ref="C531:E531"/>
    <mergeCell ref="C528:D528"/>
    <mergeCell ref="C274:D274"/>
    <mergeCell ref="C256:D256"/>
    <mergeCell ref="C252:E252"/>
    <mergeCell ref="C258:E258"/>
    <mergeCell ref="C262:E262"/>
    <mergeCell ref="C360:E360"/>
    <mergeCell ref="C346:E346"/>
    <mergeCell ref="C330:E330"/>
    <mergeCell ref="C350:D350"/>
    <mergeCell ref="C381:D381"/>
    <mergeCell ref="C368:E368"/>
    <mergeCell ref="C334:E334"/>
    <mergeCell ref="C377:E377"/>
    <mergeCell ref="C364:E364"/>
    <mergeCell ref="C248:D248"/>
    <mergeCell ref="C235:E235"/>
    <mergeCell ref="C241:E241"/>
    <mergeCell ref="C449:D449"/>
    <mergeCell ref="C206:E206"/>
    <mergeCell ref="C266:E266"/>
    <mergeCell ref="C193:D193"/>
    <mergeCell ref="C149:E149"/>
    <mergeCell ref="C142:E142"/>
    <mergeCell ref="C143:E143"/>
    <mergeCell ref="C136:D136"/>
    <mergeCell ref="C140:D140"/>
    <mergeCell ref="C152:E152"/>
    <mergeCell ref="C146:D146"/>
    <mergeCell ref="C232:D232"/>
    <mergeCell ref="C195:E195"/>
    <mergeCell ref="C178:D178"/>
    <mergeCell ref="C180:E180"/>
    <mergeCell ref="C179:E179"/>
    <mergeCell ref="C199:D199"/>
    <mergeCell ref="C503:E503"/>
    <mergeCell ref="C517:E517"/>
    <mergeCell ref="C521:E521"/>
    <mergeCell ref="C550:D550"/>
    <mergeCell ref="A1:I1"/>
    <mergeCell ref="A2:F2"/>
    <mergeCell ref="A4:F4"/>
    <mergeCell ref="C548:D548"/>
    <mergeCell ref="C547:D547"/>
    <mergeCell ref="C546:D546"/>
    <mergeCell ref="C545:D545"/>
    <mergeCell ref="C544:D544"/>
    <mergeCell ref="C543:D543"/>
    <mergeCell ref="C542:D542"/>
    <mergeCell ref="C541:D541"/>
    <mergeCell ref="C10:E10"/>
    <mergeCell ref="C14:E14"/>
    <mergeCell ref="C18:E18"/>
    <mergeCell ref="C22:E22"/>
    <mergeCell ref="C26:E26"/>
    <mergeCell ref="C284:E284"/>
    <mergeCell ref="C292:E292"/>
    <mergeCell ref="C288:E288"/>
    <mergeCell ref="C205:E205"/>
  </mergeCells>
  <phoneticPr fontId="0" type="noConversion"/>
  <pageMargins left="0.7" right="0.7" top="0.75" bottom="0.75" header="0.3" footer="0.3"/>
  <pageSetup paperSize="9" orientation="portrait" r:id="rId1"/>
  <headerFooter alignWithMargins="0">
    <oddFooter>&amp;CMost čez Soro v Gorenji vasi                                                                      Stran &amp;P od &amp;N</oddFooter>
  </headerFooter>
  <rowBreaks count="7" manualBreakCount="7">
    <brk id="118" max="16383" man="1"/>
    <brk id="190" max="16383" man="1"/>
    <brk id="247" max="16383" man="1"/>
    <brk id="300" max="16383" man="1"/>
    <brk id="456" max="16383" man="1"/>
    <brk id="481" max="16383" man="1"/>
    <brk id="5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9"/>
  <sheetViews>
    <sheetView workbookViewId="0">
      <selection sqref="A1:I1"/>
    </sheetView>
  </sheetViews>
  <sheetFormatPr defaultColWidth="8.7109375" defaultRowHeight="12.75"/>
  <cols>
    <col min="1" max="1" width="1.42578125" style="110" customWidth="1"/>
    <col min="2" max="2" width="3.140625" style="110" customWidth="1"/>
    <col min="3" max="3" width="2.28515625" style="110" customWidth="1"/>
    <col min="4" max="4" width="7.5703125" style="110" customWidth="1"/>
    <col min="5" max="5" width="50.42578125" style="211" customWidth="1"/>
    <col min="6" max="6" width="4.5703125" style="110" customWidth="1"/>
    <col min="7" max="7" width="7.85546875" style="110" customWidth="1"/>
    <col min="8" max="8" width="8.28515625" style="110" customWidth="1"/>
    <col min="9" max="9" width="11.7109375" style="110" customWidth="1"/>
    <col min="10" max="10" width="29.42578125" style="110" customWidth="1"/>
    <col min="11" max="11" width="9.140625" style="138" customWidth="1"/>
    <col min="12" max="16384" width="8.7109375" style="110"/>
  </cols>
  <sheetData>
    <row r="1" spans="1:11" s="258" customFormat="1" ht="20.25">
      <c r="A1" s="396" t="s">
        <v>688</v>
      </c>
      <c r="B1" s="396"/>
      <c r="C1" s="396"/>
      <c r="D1" s="396"/>
      <c r="E1" s="396"/>
      <c r="F1" s="396"/>
      <c r="G1" s="396"/>
      <c r="H1" s="396"/>
      <c r="I1" s="396"/>
    </row>
    <row r="2" spans="1:11" s="258" customFormat="1" ht="20.25">
      <c r="A2" s="396" t="s">
        <v>689</v>
      </c>
      <c r="B2" s="396"/>
      <c r="C2" s="396"/>
      <c r="D2" s="396"/>
      <c r="E2" s="396"/>
      <c r="F2" s="396"/>
      <c r="G2" s="299"/>
      <c r="H2" s="299"/>
      <c r="I2" s="299"/>
    </row>
    <row r="3" spans="1:11" s="258" customFormat="1">
      <c r="C3" s="12"/>
      <c r="E3" s="45"/>
      <c r="F3" s="45"/>
    </row>
    <row r="4" spans="1:11" s="258" customFormat="1" ht="18">
      <c r="A4" s="406" t="s">
        <v>692</v>
      </c>
      <c r="B4" s="406"/>
      <c r="C4" s="406"/>
      <c r="D4" s="406"/>
      <c r="E4" s="406"/>
      <c r="F4" s="406"/>
      <c r="G4" s="299"/>
      <c r="H4" s="299"/>
      <c r="I4" s="299"/>
    </row>
    <row r="6" spans="1:11">
      <c r="B6" s="127" t="s">
        <v>322</v>
      </c>
      <c r="C6" s="127"/>
      <c r="D6" s="127" t="s">
        <v>323</v>
      </c>
      <c r="E6" s="145" t="s">
        <v>324</v>
      </c>
      <c r="F6" s="127" t="s">
        <v>325</v>
      </c>
      <c r="G6" s="127" t="s">
        <v>326</v>
      </c>
      <c r="H6" s="127" t="s">
        <v>327</v>
      </c>
      <c r="I6" s="127" t="s">
        <v>328</v>
      </c>
    </row>
    <row r="7" spans="1:11">
      <c r="B7" s="120"/>
      <c r="C7" s="120"/>
      <c r="D7" s="120"/>
      <c r="E7" s="146"/>
      <c r="F7" s="106"/>
      <c r="G7" s="106"/>
      <c r="H7" s="106"/>
      <c r="I7" s="106"/>
    </row>
    <row r="8" spans="1:11" s="150" customFormat="1" ht="15.75">
      <c r="B8" s="128"/>
      <c r="C8" s="128"/>
      <c r="D8" s="147" t="s">
        <v>329</v>
      </c>
      <c r="E8" s="148" t="s">
        <v>330</v>
      </c>
      <c r="F8" s="149"/>
      <c r="G8" s="149"/>
      <c r="H8" s="149"/>
      <c r="I8" s="149"/>
      <c r="K8" s="151"/>
    </row>
    <row r="9" spans="1:11">
      <c r="B9" s="107"/>
      <c r="C9" s="107"/>
      <c r="D9" s="135"/>
      <c r="E9" s="152"/>
      <c r="F9" s="106"/>
      <c r="G9" s="106"/>
      <c r="H9" s="106"/>
      <c r="I9" s="106"/>
    </row>
    <row r="10" spans="1:11" ht="25.5">
      <c r="B10" s="107" t="s">
        <v>331</v>
      </c>
      <c r="C10" s="107"/>
      <c r="D10" s="107" t="s">
        <v>249</v>
      </c>
      <c r="E10" s="153" t="s">
        <v>332</v>
      </c>
      <c r="F10" s="106" t="s">
        <v>251</v>
      </c>
      <c r="G10" s="106">
        <v>0.14000000000000001</v>
      </c>
      <c r="H10" s="106"/>
      <c r="I10" s="106">
        <f>G10*H10</f>
        <v>0</v>
      </c>
    </row>
    <row r="11" spans="1:11">
      <c r="B11" s="107"/>
      <c r="C11" s="107"/>
      <c r="D11" s="107"/>
      <c r="E11" s="111"/>
      <c r="F11" s="106"/>
      <c r="G11" s="106"/>
      <c r="H11" s="106"/>
      <c r="I11" s="106"/>
    </row>
    <row r="12" spans="1:11" ht="25.5">
      <c r="B12" s="107" t="s">
        <v>333</v>
      </c>
      <c r="C12" s="107"/>
      <c r="D12" s="107" t="s">
        <v>334</v>
      </c>
      <c r="E12" s="111" t="s">
        <v>335</v>
      </c>
      <c r="F12" s="106" t="s">
        <v>255</v>
      </c>
      <c r="G12" s="106">
        <v>16</v>
      </c>
      <c r="H12" s="106"/>
      <c r="I12" s="106">
        <f>G12*H12</f>
        <v>0</v>
      </c>
    </row>
    <row r="13" spans="1:11">
      <c r="B13" s="107"/>
      <c r="C13" s="107"/>
      <c r="D13" s="107"/>
      <c r="E13" s="111"/>
      <c r="F13" s="106"/>
      <c r="G13" s="106"/>
      <c r="H13" s="106"/>
      <c r="I13" s="106"/>
    </row>
    <row r="14" spans="1:11" ht="25.5">
      <c r="B14" s="107" t="s">
        <v>336</v>
      </c>
      <c r="C14" s="107"/>
      <c r="D14" s="107" t="s">
        <v>337</v>
      </c>
      <c r="E14" s="111" t="s">
        <v>338</v>
      </c>
      <c r="F14" s="106" t="s">
        <v>339</v>
      </c>
      <c r="G14" s="106">
        <v>54</v>
      </c>
      <c r="H14" s="106"/>
      <c r="I14" s="106">
        <f>G14*H14</f>
        <v>0</v>
      </c>
    </row>
    <row r="15" spans="1:11">
      <c r="B15" s="107"/>
      <c r="C15" s="107"/>
      <c r="D15" s="107"/>
      <c r="E15" s="111"/>
      <c r="F15" s="106"/>
      <c r="G15" s="106"/>
      <c r="H15" s="106"/>
      <c r="I15" s="106"/>
    </row>
    <row r="16" spans="1:11" ht="25.5">
      <c r="B16" s="107" t="s">
        <v>340</v>
      </c>
      <c r="C16" s="107"/>
      <c r="D16" s="107" t="s">
        <v>341</v>
      </c>
      <c r="E16" s="111" t="s">
        <v>342</v>
      </c>
      <c r="F16" s="106" t="s">
        <v>66</v>
      </c>
      <c r="G16" s="106">
        <v>160</v>
      </c>
      <c r="H16" s="106"/>
      <c r="I16" s="106">
        <f>G16*H16</f>
        <v>0</v>
      </c>
    </row>
    <row r="17" spans="2:11">
      <c r="B17" s="107"/>
      <c r="C17" s="107"/>
      <c r="D17" s="107"/>
      <c r="E17" s="111"/>
      <c r="F17" s="106"/>
      <c r="G17" s="106"/>
      <c r="H17" s="106"/>
      <c r="I17" s="106"/>
    </row>
    <row r="18" spans="2:11">
      <c r="B18" s="107" t="s">
        <v>343</v>
      </c>
      <c r="C18" s="107"/>
      <c r="D18" s="107" t="s">
        <v>344</v>
      </c>
      <c r="E18" s="111" t="s">
        <v>345</v>
      </c>
      <c r="F18" s="106" t="s">
        <v>339</v>
      </c>
      <c r="G18" s="106">
        <v>97</v>
      </c>
      <c r="H18" s="106"/>
      <c r="I18" s="106">
        <f>G18*H18</f>
        <v>0</v>
      </c>
    </row>
    <row r="19" spans="2:11">
      <c r="B19" s="107"/>
      <c r="C19" s="107"/>
      <c r="D19" s="107"/>
      <c r="E19" s="111"/>
      <c r="F19" s="106"/>
      <c r="G19" s="106"/>
      <c r="H19" s="106"/>
      <c r="I19" s="106"/>
    </row>
    <row r="20" spans="2:11" ht="25.5">
      <c r="B20" s="107" t="s">
        <v>346</v>
      </c>
      <c r="C20" s="107"/>
      <c r="D20" s="107" t="s">
        <v>347</v>
      </c>
      <c r="E20" s="111" t="s">
        <v>348</v>
      </c>
      <c r="F20" s="106" t="s">
        <v>66</v>
      </c>
      <c r="G20" s="106">
        <v>530</v>
      </c>
      <c r="H20" s="106"/>
      <c r="I20" s="106">
        <f>G20*H20</f>
        <v>0</v>
      </c>
    </row>
    <row r="21" spans="2:11">
      <c r="B21" s="107"/>
      <c r="C21" s="107"/>
      <c r="D21" s="107"/>
      <c r="E21" s="111"/>
      <c r="F21" s="106"/>
      <c r="G21" s="106"/>
      <c r="H21" s="106"/>
      <c r="I21" s="106"/>
    </row>
    <row r="22" spans="2:11" ht="25.5">
      <c r="B22" s="107" t="s">
        <v>349</v>
      </c>
      <c r="C22" s="107"/>
      <c r="D22" s="107" t="s">
        <v>350</v>
      </c>
      <c r="E22" s="111" t="s">
        <v>351</v>
      </c>
      <c r="F22" s="106" t="s">
        <v>339</v>
      </c>
      <c r="G22" s="106">
        <v>5</v>
      </c>
      <c r="H22" s="106"/>
      <c r="I22" s="106">
        <f>G22*H22</f>
        <v>0</v>
      </c>
    </row>
    <row r="23" spans="2:11">
      <c r="B23" s="107"/>
      <c r="C23" s="107"/>
      <c r="D23" s="135"/>
      <c r="E23" s="152"/>
      <c r="F23" s="106"/>
      <c r="G23" s="106"/>
      <c r="H23" s="106"/>
      <c r="I23" s="106"/>
    </row>
    <row r="24" spans="2:11" ht="25.5">
      <c r="B24" s="107" t="s">
        <v>352</v>
      </c>
      <c r="C24" s="107"/>
      <c r="D24" s="107" t="s">
        <v>353</v>
      </c>
      <c r="E24" s="126" t="s">
        <v>354</v>
      </c>
      <c r="F24" s="139" t="s">
        <v>66</v>
      </c>
      <c r="G24" s="106">
        <v>11</v>
      </c>
      <c r="H24" s="106"/>
      <c r="I24" s="106">
        <f>G24*H24</f>
        <v>0</v>
      </c>
      <c r="J24" s="116"/>
    </row>
    <row r="25" spans="2:11">
      <c r="B25" s="107"/>
      <c r="C25" s="107"/>
      <c r="D25" s="107"/>
      <c r="E25" s="111"/>
      <c r="F25" s="106"/>
      <c r="G25" s="106"/>
      <c r="H25" s="106"/>
      <c r="I25" s="106"/>
      <c r="J25" s="141"/>
    </row>
    <row r="26" spans="2:11">
      <c r="B26" s="107" t="s">
        <v>355</v>
      </c>
      <c r="C26" s="107"/>
      <c r="D26" s="107" t="s">
        <v>172</v>
      </c>
      <c r="E26" s="111" t="s">
        <v>356</v>
      </c>
      <c r="F26" s="106" t="s">
        <v>255</v>
      </c>
      <c r="G26" s="106">
        <v>12</v>
      </c>
      <c r="H26" s="106"/>
      <c r="I26" s="106">
        <f>G26*H26</f>
        <v>0</v>
      </c>
    </row>
    <row r="27" spans="2:11">
      <c r="B27" s="107"/>
      <c r="C27" s="107"/>
      <c r="D27" s="107"/>
      <c r="E27" s="140"/>
      <c r="F27" s="144"/>
      <c r="G27" s="106"/>
      <c r="H27" s="106"/>
      <c r="I27" s="106"/>
    </row>
    <row r="28" spans="2:11">
      <c r="B28" s="129"/>
      <c r="C28" s="129"/>
      <c r="D28" s="132" t="s">
        <v>329</v>
      </c>
      <c r="E28" s="155" t="s">
        <v>358</v>
      </c>
      <c r="F28" s="125"/>
      <c r="G28" s="125"/>
      <c r="H28" s="125"/>
      <c r="I28" s="115">
        <f>SUM(I10:I27)</f>
        <v>0</v>
      </c>
    </row>
    <row r="29" spans="2:11">
      <c r="B29" s="130"/>
      <c r="C29" s="130"/>
      <c r="D29" s="133"/>
      <c r="E29" s="156"/>
      <c r="F29" s="123"/>
      <c r="G29" s="123"/>
      <c r="H29" s="123"/>
      <c r="I29" s="123"/>
    </row>
    <row r="30" spans="2:11" s="150" customFormat="1" ht="15.75">
      <c r="B30" s="157"/>
      <c r="C30" s="131"/>
      <c r="D30" s="136" t="s">
        <v>359</v>
      </c>
      <c r="E30" s="158" t="s">
        <v>360</v>
      </c>
      <c r="F30" s="159"/>
      <c r="G30" s="159"/>
      <c r="H30" s="159"/>
      <c r="I30" s="160"/>
      <c r="K30" s="151"/>
    </row>
    <row r="31" spans="2:11">
      <c r="B31" s="107"/>
      <c r="C31" s="107"/>
      <c r="D31" s="135"/>
      <c r="E31" s="152"/>
      <c r="F31" s="106"/>
      <c r="G31" s="106"/>
      <c r="H31" s="106"/>
      <c r="I31" s="106"/>
    </row>
    <row r="32" spans="2:11" ht="25.5">
      <c r="B32" s="107" t="s">
        <v>331</v>
      </c>
      <c r="C32" s="107"/>
      <c r="D32" s="108" t="s">
        <v>361</v>
      </c>
      <c r="E32" s="111" t="s">
        <v>362</v>
      </c>
      <c r="F32" s="106" t="s">
        <v>70</v>
      </c>
      <c r="G32" s="106">
        <v>20</v>
      </c>
      <c r="H32" s="106"/>
      <c r="I32" s="106">
        <f>G32*H32</f>
        <v>0</v>
      </c>
      <c r="J32" s="117"/>
    </row>
    <row r="33" spans="2:13">
      <c r="B33" s="107"/>
      <c r="C33" s="107"/>
      <c r="D33" s="135"/>
      <c r="E33" s="152"/>
      <c r="F33" s="106"/>
      <c r="G33" s="106"/>
      <c r="H33" s="106"/>
      <c r="I33" s="106"/>
    </row>
    <row r="34" spans="2:13" ht="25.5">
      <c r="B34" s="107" t="s">
        <v>333</v>
      </c>
      <c r="C34" s="107"/>
      <c r="D34" s="107" t="s">
        <v>363</v>
      </c>
      <c r="E34" s="111" t="s">
        <v>364</v>
      </c>
      <c r="F34" s="106" t="s">
        <v>70</v>
      </c>
      <c r="G34" s="106">
        <v>100</v>
      </c>
      <c r="H34" s="106"/>
      <c r="I34" s="106">
        <f>G34*H34</f>
        <v>0</v>
      </c>
      <c r="J34" s="117"/>
    </row>
    <row r="35" spans="2:13">
      <c r="B35" s="107"/>
      <c r="C35" s="107"/>
      <c r="D35" s="107"/>
      <c r="E35" s="111"/>
      <c r="F35" s="106"/>
      <c r="G35" s="106"/>
      <c r="H35" s="106"/>
      <c r="I35" s="106"/>
    </row>
    <row r="36" spans="2:13" ht="25.5">
      <c r="B36" s="107" t="s">
        <v>336</v>
      </c>
      <c r="C36" s="107"/>
      <c r="D36" s="107" t="s">
        <v>365</v>
      </c>
      <c r="E36" s="111" t="s">
        <v>366</v>
      </c>
      <c r="F36" s="106" t="s">
        <v>70</v>
      </c>
      <c r="G36" s="106">
        <v>367</v>
      </c>
      <c r="H36" s="106"/>
      <c r="I36" s="106">
        <f>G36*H36</f>
        <v>0</v>
      </c>
    </row>
    <row r="37" spans="2:13">
      <c r="B37" s="107"/>
      <c r="C37" s="107"/>
      <c r="D37" s="107"/>
      <c r="E37" s="111"/>
      <c r="F37" s="106"/>
      <c r="G37" s="106"/>
      <c r="H37" s="106"/>
      <c r="I37" s="106"/>
    </row>
    <row r="38" spans="2:13" ht="38.25">
      <c r="B38" s="107" t="s">
        <v>340</v>
      </c>
      <c r="C38" s="107"/>
      <c r="D38" s="107" t="s">
        <v>367</v>
      </c>
      <c r="E38" s="114" t="s">
        <v>368</v>
      </c>
      <c r="F38" s="106" t="s">
        <v>70</v>
      </c>
      <c r="G38" s="106">
        <v>25</v>
      </c>
      <c r="H38" s="106"/>
      <c r="I38" s="106">
        <f>G38*H38</f>
        <v>0</v>
      </c>
    </row>
    <row r="39" spans="2:13">
      <c r="B39" s="107"/>
      <c r="C39" s="107"/>
      <c r="D39" s="107"/>
      <c r="E39" s="114"/>
      <c r="F39" s="106"/>
      <c r="G39" s="106"/>
      <c r="H39" s="106"/>
      <c r="I39" s="106"/>
    </row>
    <row r="40" spans="2:13" ht="38.25">
      <c r="B40" s="107" t="s">
        <v>343</v>
      </c>
      <c r="C40" s="107"/>
      <c r="D40" s="107" t="s">
        <v>369</v>
      </c>
      <c r="E40" s="114" t="s">
        <v>370</v>
      </c>
      <c r="F40" s="106" t="s">
        <v>70</v>
      </c>
      <c r="G40" s="106">
        <v>12</v>
      </c>
      <c r="H40" s="106"/>
      <c r="I40" s="106">
        <f>G40*H40</f>
        <v>0</v>
      </c>
    </row>
    <row r="41" spans="2:13">
      <c r="B41" s="107"/>
      <c r="C41" s="107"/>
      <c r="D41" s="107"/>
      <c r="E41" s="114"/>
      <c r="F41" s="106"/>
      <c r="G41" s="106"/>
      <c r="H41" s="106"/>
      <c r="I41" s="106"/>
    </row>
    <row r="42" spans="2:13" ht="39.75" customHeight="1">
      <c r="B42" s="107" t="s">
        <v>346</v>
      </c>
      <c r="C42" s="107"/>
      <c r="D42" s="107" t="s">
        <v>371</v>
      </c>
      <c r="E42" s="114" t="s">
        <v>372</v>
      </c>
      <c r="F42" s="106" t="s">
        <v>70</v>
      </c>
      <c r="G42" s="106">
        <v>4</v>
      </c>
      <c r="H42" s="106"/>
      <c r="I42" s="106">
        <f>G42*H42</f>
        <v>0</v>
      </c>
    </row>
    <row r="43" spans="2:13">
      <c r="B43" s="107"/>
      <c r="C43" s="107"/>
      <c r="D43" s="135"/>
      <c r="E43" s="152"/>
      <c r="F43" s="106"/>
      <c r="G43" s="106"/>
      <c r="H43" s="106"/>
      <c r="I43" s="106"/>
    </row>
    <row r="44" spans="2:13">
      <c r="B44" s="107" t="s">
        <v>349</v>
      </c>
      <c r="C44" s="107"/>
      <c r="D44" s="107" t="s">
        <v>373</v>
      </c>
      <c r="E44" s="111" t="s">
        <v>374</v>
      </c>
      <c r="F44" s="106" t="s">
        <v>70</v>
      </c>
      <c r="G44" s="106">
        <v>37</v>
      </c>
      <c r="H44" s="106"/>
      <c r="I44" s="106">
        <f>G44*H44</f>
        <v>0</v>
      </c>
    </row>
    <row r="45" spans="2:13">
      <c r="B45" s="107"/>
      <c r="C45" s="107"/>
      <c r="D45" s="107"/>
      <c r="E45" s="111"/>
      <c r="F45" s="106"/>
      <c r="G45" s="106"/>
      <c r="H45" s="106"/>
      <c r="I45" s="106"/>
    </row>
    <row r="46" spans="2:13">
      <c r="B46" s="107" t="s">
        <v>352</v>
      </c>
      <c r="C46" s="107"/>
      <c r="D46" s="107" t="s">
        <v>375</v>
      </c>
      <c r="E46" s="111" t="s">
        <v>376</v>
      </c>
      <c r="F46" s="106" t="s">
        <v>377</v>
      </c>
      <c r="G46" s="106">
        <v>982</v>
      </c>
      <c r="H46" s="106"/>
      <c r="I46" s="106">
        <f>G46*H46</f>
        <v>0</v>
      </c>
    </row>
    <row r="47" spans="2:13">
      <c r="B47" s="107"/>
      <c r="C47" s="107"/>
      <c r="D47" s="107"/>
      <c r="E47" s="111"/>
      <c r="F47" s="106"/>
      <c r="G47" s="106"/>
      <c r="H47" s="106"/>
      <c r="I47" s="106"/>
    </row>
    <row r="48" spans="2:13">
      <c r="B48" s="107" t="s">
        <v>378</v>
      </c>
      <c r="C48" s="107"/>
      <c r="D48" s="107" t="s">
        <v>379</v>
      </c>
      <c r="E48" s="111" t="s">
        <v>380</v>
      </c>
      <c r="F48" s="106" t="s">
        <v>70</v>
      </c>
      <c r="G48" s="106">
        <v>40</v>
      </c>
      <c r="H48" s="106"/>
      <c r="I48" s="106">
        <f>G48*H48</f>
        <v>0</v>
      </c>
      <c r="J48" s="138"/>
      <c r="L48" s="138"/>
      <c r="M48" s="138"/>
    </row>
    <row r="49" spans="2:13">
      <c r="B49" s="107"/>
      <c r="C49" s="107"/>
      <c r="D49" s="107"/>
      <c r="E49" s="140"/>
      <c r="F49" s="144"/>
      <c r="G49" s="106"/>
      <c r="H49" s="106"/>
      <c r="I49" s="106"/>
      <c r="J49" s="138"/>
      <c r="L49" s="138"/>
      <c r="M49" s="138"/>
    </row>
    <row r="50" spans="2:13" ht="27.75" customHeight="1">
      <c r="B50" s="107" t="s">
        <v>381</v>
      </c>
      <c r="C50" s="107"/>
      <c r="D50" s="107" t="s">
        <v>382</v>
      </c>
      <c r="E50" s="111" t="s">
        <v>383</v>
      </c>
      <c r="F50" s="106" t="s">
        <v>70</v>
      </c>
      <c r="G50" s="106">
        <v>194</v>
      </c>
      <c r="H50" s="106"/>
      <c r="I50" s="106">
        <f>G50*H50</f>
        <v>0</v>
      </c>
      <c r="J50" s="143"/>
      <c r="L50" s="138"/>
      <c r="M50" s="138"/>
    </row>
    <row r="51" spans="2:13">
      <c r="B51" s="107"/>
      <c r="C51" s="107"/>
      <c r="D51" s="107"/>
      <c r="E51" s="111"/>
      <c r="F51" s="106"/>
      <c r="G51" s="106"/>
      <c r="H51" s="106"/>
      <c r="I51" s="106"/>
    </row>
    <row r="52" spans="2:13" ht="25.5">
      <c r="B52" s="107" t="s">
        <v>384</v>
      </c>
      <c r="C52" s="107"/>
      <c r="D52" s="107" t="s">
        <v>385</v>
      </c>
      <c r="E52" s="111" t="s">
        <v>386</v>
      </c>
      <c r="F52" s="106" t="s">
        <v>66</v>
      </c>
      <c r="G52" s="106">
        <v>990</v>
      </c>
      <c r="H52" s="106"/>
      <c r="I52" s="106">
        <f>G52*H52</f>
        <v>0</v>
      </c>
      <c r="J52" s="433"/>
    </row>
    <row r="53" spans="2:13">
      <c r="B53" s="107"/>
      <c r="C53" s="107"/>
      <c r="D53" s="107"/>
      <c r="E53" s="154"/>
      <c r="F53" s="106"/>
      <c r="G53" s="106"/>
      <c r="H53" s="106"/>
      <c r="I53" s="106"/>
      <c r="J53" s="433"/>
    </row>
    <row r="54" spans="2:13" ht="25.5">
      <c r="B54" s="107" t="s">
        <v>355</v>
      </c>
      <c r="C54" s="107"/>
      <c r="D54" s="107" t="s">
        <v>387</v>
      </c>
      <c r="E54" s="111" t="s">
        <v>388</v>
      </c>
      <c r="F54" s="106" t="s">
        <v>66</v>
      </c>
      <c r="G54" s="106">
        <v>460</v>
      </c>
      <c r="H54" s="106"/>
      <c r="I54" s="106">
        <f>G54*H54</f>
        <v>0</v>
      </c>
    </row>
    <row r="55" spans="2:13">
      <c r="B55" s="107"/>
      <c r="C55" s="107"/>
      <c r="D55" s="107"/>
      <c r="E55" s="140"/>
      <c r="F55" s="144"/>
      <c r="G55" s="122"/>
      <c r="H55" s="122"/>
      <c r="I55" s="122"/>
    </row>
    <row r="56" spans="2:13">
      <c r="B56" s="107" t="s">
        <v>357</v>
      </c>
      <c r="C56" s="107"/>
      <c r="D56" s="107" t="s">
        <v>389</v>
      </c>
      <c r="E56" s="111" t="s">
        <v>390</v>
      </c>
      <c r="F56" s="106" t="s">
        <v>66</v>
      </c>
      <c r="G56" s="106">
        <v>460</v>
      </c>
      <c r="H56" s="106"/>
      <c r="I56" s="106">
        <f>G56*H56</f>
        <v>0</v>
      </c>
    </row>
    <row r="57" spans="2:13">
      <c r="B57" s="107"/>
      <c r="C57" s="107"/>
      <c r="D57" s="135"/>
      <c r="E57" s="152"/>
      <c r="F57" s="106"/>
      <c r="G57" s="106"/>
      <c r="H57" s="106"/>
      <c r="I57" s="106"/>
    </row>
    <row r="58" spans="2:13" ht="25.5">
      <c r="B58" s="107" t="s">
        <v>391</v>
      </c>
      <c r="C58" s="107"/>
      <c r="D58" s="107" t="s">
        <v>392</v>
      </c>
      <c r="E58" s="113" t="s">
        <v>393</v>
      </c>
      <c r="F58" s="106" t="s">
        <v>70</v>
      </c>
      <c r="G58" s="106">
        <v>12</v>
      </c>
      <c r="H58" s="106"/>
      <c r="I58" s="106">
        <f>G58*H58</f>
        <v>0</v>
      </c>
    </row>
    <row r="59" spans="2:13">
      <c r="B59" s="107"/>
      <c r="C59" s="107"/>
      <c r="D59" s="107"/>
      <c r="E59" s="111"/>
      <c r="F59" s="106"/>
      <c r="G59" s="106"/>
      <c r="H59" s="106"/>
      <c r="I59" s="122"/>
    </row>
    <row r="60" spans="2:13" s="162" customFormat="1">
      <c r="B60" s="132"/>
      <c r="C60" s="132"/>
      <c r="D60" s="132" t="s">
        <v>359</v>
      </c>
      <c r="E60" s="161" t="s">
        <v>394</v>
      </c>
      <c r="F60" s="115"/>
      <c r="G60" s="115"/>
      <c r="H60" s="115"/>
      <c r="I60" s="115">
        <f>SUM(I31:I59)</f>
        <v>0</v>
      </c>
      <c r="K60" s="163"/>
    </row>
    <row r="61" spans="2:13" s="162" customFormat="1" ht="13.5" thickBot="1">
      <c r="B61" s="133"/>
      <c r="C61" s="133"/>
      <c r="D61" s="133"/>
      <c r="E61" s="164"/>
      <c r="F61" s="165"/>
      <c r="G61" s="165"/>
      <c r="H61" s="165"/>
      <c r="I61" s="165"/>
      <c r="K61" s="163"/>
    </row>
    <row r="62" spans="2:13" s="171" customFormat="1" ht="16.5" thickBot="1">
      <c r="B62" s="166"/>
      <c r="C62" s="134"/>
      <c r="D62" s="167" t="s">
        <v>395</v>
      </c>
      <c r="E62" s="168" t="s">
        <v>396</v>
      </c>
      <c r="F62" s="169"/>
      <c r="G62" s="169"/>
      <c r="H62" s="169"/>
      <c r="I62" s="170"/>
      <c r="K62" s="172"/>
    </row>
    <row r="63" spans="2:13" s="162" customFormat="1">
      <c r="B63" s="135"/>
      <c r="C63" s="135"/>
      <c r="D63" s="135"/>
      <c r="E63" s="152"/>
      <c r="F63" s="173"/>
      <c r="G63" s="173"/>
      <c r="H63" s="173"/>
      <c r="I63" s="173"/>
      <c r="K63" s="163"/>
    </row>
    <row r="64" spans="2:13" ht="25.5">
      <c r="B64" s="107" t="s">
        <v>331</v>
      </c>
      <c r="C64" s="107"/>
      <c r="D64" s="107" t="s">
        <v>397</v>
      </c>
      <c r="E64" s="111" t="s">
        <v>398</v>
      </c>
      <c r="F64" s="106" t="s">
        <v>70</v>
      </c>
      <c r="G64" s="106">
        <v>419</v>
      </c>
      <c r="H64" s="106"/>
      <c r="I64" s="106">
        <f>G64*H64</f>
        <v>0</v>
      </c>
    </row>
    <row r="65" spans="2:11">
      <c r="B65" s="107"/>
      <c r="C65" s="107"/>
      <c r="D65" s="107"/>
      <c r="E65" s="111"/>
      <c r="F65" s="106"/>
      <c r="G65" s="106"/>
      <c r="H65" s="106"/>
      <c r="I65" s="106"/>
    </row>
    <row r="66" spans="2:11" ht="25.5">
      <c r="B66" s="107" t="s">
        <v>333</v>
      </c>
      <c r="C66" s="107"/>
      <c r="D66" s="107" t="s">
        <v>399</v>
      </c>
      <c r="E66" s="111" t="s">
        <v>400</v>
      </c>
      <c r="F66" s="106" t="s">
        <v>70</v>
      </c>
      <c r="G66" s="106">
        <v>224</v>
      </c>
      <c r="H66" s="106"/>
      <c r="I66" s="106">
        <f>G66*H66</f>
        <v>0</v>
      </c>
    </row>
    <row r="67" spans="2:11">
      <c r="B67" s="107"/>
      <c r="C67" s="107"/>
      <c r="D67" s="107"/>
      <c r="E67" s="111"/>
      <c r="F67" s="106"/>
      <c r="G67" s="106"/>
      <c r="H67" s="106"/>
      <c r="I67" s="106"/>
    </row>
    <row r="68" spans="2:11" s="174" customFormat="1" ht="25.5">
      <c r="B68" s="107" t="s">
        <v>336</v>
      </c>
      <c r="C68" s="107"/>
      <c r="D68" s="108" t="s">
        <v>401</v>
      </c>
      <c r="E68" s="113" t="s">
        <v>402</v>
      </c>
      <c r="F68" s="122" t="s">
        <v>66</v>
      </c>
      <c r="G68" s="122">
        <v>160</v>
      </c>
      <c r="H68" s="122"/>
      <c r="I68" s="122">
        <f>G68*H68</f>
        <v>0</v>
      </c>
      <c r="K68" s="175"/>
    </row>
    <row r="69" spans="2:11" s="176" customFormat="1" ht="15">
      <c r="B69" s="109"/>
      <c r="C69" s="109"/>
      <c r="D69" s="109"/>
      <c r="E69" s="112"/>
      <c r="F69" s="121"/>
      <c r="G69" s="121"/>
      <c r="H69" s="121"/>
      <c r="I69" s="121"/>
      <c r="K69" s="177"/>
    </row>
    <row r="70" spans="2:11" s="176" customFormat="1" ht="15">
      <c r="B70" s="109"/>
      <c r="C70" s="109"/>
      <c r="D70" s="109" t="s">
        <v>403</v>
      </c>
      <c r="E70" s="112"/>
      <c r="F70" s="121"/>
      <c r="G70" s="121"/>
      <c r="H70" s="121"/>
      <c r="I70" s="121"/>
      <c r="K70" s="177"/>
    </row>
    <row r="71" spans="2:11" s="174" customFormat="1" ht="25.5">
      <c r="B71" s="107" t="s">
        <v>340</v>
      </c>
      <c r="C71" s="107"/>
      <c r="D71" s="212" t="s">
        <v>404</v>
      </c>
      <c r="E71" s="113" t="s">
        <v>405</v>
      </c>
      <c r="F71" s="122" t="s">
        <v>66</v>
      </c>
      <c r="G71" s="122">
        <v>68</v>
      </c>
      <c r="H71" s="122"/>
      <c r="I71" s="122">
        <f>G71*H71</f>
        <v>0</v>
      </c>
      <c r="K71" s="175"/>
    </row>
    <row r="72" spans="2:11">
      <c r="B72" s="107"/>
      <c r="C72" s="107"/>
      <c r="D72" s="107"/>
      <c r="E72" s="114"/>
      <c r="F72" s="106"/>
      <c r="G72" s="106"/>
      <c r="H72" s="106"/>
      <c r="I72" s="122"/>
    </row>
    <row r="73" spans="2:11" ht="25.5">
      <c r="B73" s="107" t="s">
        <v>343</v>
      </c>
      <c r="C73" s="107"/>
      <c r="D73" s="212" t="s">
        <v>406</v>
      </c>
      <c r="E73" s="114" t="s">
        <v>407</v>
      </c>
      <c r="F73" s="106" t="s">
        <v>66</v>
      </c>
      <c r="G73" s="106">
        <v>85</v>
      </c>
      <c r="H73" s="106"/>
      <c r="I73" s="122">
        <f>G73*H73</f>
        <v>0</v>
      </c>
    </row>
    <row r="74" spans="2:11">
      <c r="B74" s="107"/>
      <c r="C74" s="107"/>
      <c r="D74" s="107"/>
      <c r="E74" s="114"/>
      <c r="F74" s="106"/>
      <c r="G74" s="106"/>
      <c r="H74" s="106"/>
      <c r="I74" s="122"/>
    </row>
    <row r="75" spans="2:11" s="174" customFormat="1" ht="25.5">
      <c r="B75" s="107" t="s">
        <v>340</v>
      </c>
      <c r="C75" s="107"/>
      <c r="D75" s="212" t="s">
        <v>408</v>
      </c>
      <c r="E75" s="113" t="s">
        <v>409</v>
      </c>
      <c r="F75" s="122" t="s">
        <v>66</v>
      </c>
      <c r="G75" s="122">
        <v>462</v>
      </c>
      <c r="H75" s="122"/>
      <c r="I75" s="122">
        <f>G75*H75</f>
        <v>0</v>
      </c>
      <c r="K75" s="175"/>
    </row>
    <row r="76" spans="2:11">
      <c r="B76" s="107"/>
      <c r="C76" s="107"/>
      <c r="D76" s="107"/>
      <c r="E76" s="114"/>
      <c r="F76" s="106"/>
      <c r="G76" s="106"/>
      <c r="H76" s="106"/>
      <c r="I76" s="122"/>
    </row>
    <row r="77" spans="2:11" ht="25.5">
      <c r="B77" s="107" t="s">
        <v>343</v>
      </c>
      <c r="C77" s="107"/>
      <c r="D77" s="212" t="s">
        <v>410</v>
      </c>
      <c r="E77" s="114" t="s">
        <v>411</v>
      </c>
      <c r="F77" s="106" t="s">
        <v>66</v>
      </c>
      <c r="G77" s="106">
        <v>605</v>
      </c>
      <c r="H77" s="106"/>
      <c r="I77" s="122">
        <f>G77*H77</f>
        <v>0</v>
      </c>
    </row>
    <row r="78" spans="2:11">
      <c r="B78" s="107"/>
      <c r="C78" s="107"/>
      <c r="D78" s="107"/>
      <c r="E78" s="114"/>
      <c r="F78" s="106"/>
      <c r="G78" s="106"/>
      <c r="H78" s="106"/>
      <c r="I78" s="122"/>
    </row>
    <row r="79" spans="2:11" ht="25.5">
      <c r="B79" s="107" t="s">
        <v>346</v>
      </c>
      <c r="C79" s="107"/>
      <c r="D79" s="107" t="s">
        <v>412</v>
      </c>
      <c r="E79" s="114" t="s">
        <v>413</v>
      </c>
      <c r="F79" s="106" t="s">
        <v>66</v>
      </c>
      <c r="G79" s="106">
        <v>46</v>
      </c>
      <c r="H79" s="106"/>
      <c r="I79" s="122">
        <f>G79*H79</f>
        <v>0</v>
      </c>
    </row>
    <row r="80" spans="2:11">
      <c r="B80" s="107"/>
      <c r="C80" s="107"/>
      <c r="D80" s="107"/>
      <c r="E80" s="111"/>
      <c r="F80" s="106"/>
      <c r="G80" s="106"/>
      <c r="H80" s="106"/>
      <c r="I80" s="122"/>
    </row>
    <row r="81" spans="2:11" ht="25.5">
      <c r="B81" s="107" t="s">
        <v>349</v>
      </c>
      <c r="C81" s="107"/>
      <c r="D81" s="107" t="s">
        <v>414</v>
      </c>
      <c r="E81" s="114" t="s">
        <v>415</v>
      </c>
      <c r="F81" s="106" t="s">
        <v>66</v>
      </c>
      <c r="G81" s="106">
        <v>105</v>
      </c>
      <c r="H81" s="106"/>
      <c r="I81" s="122">
        <f>G81*H81</f>
        <v>0</v>
      </c>
    </row>
    <row r="82" spans="2:11">
      <c r="B82" s="107"/>
      <c r="C82" s="107"/>
      <c r="D82" s="107"/>
      <c r="E82" s="111"/>
      <c r="F82" s="106"/>
      <c r="G82" s="106"/>
      <c r="H82" s="106"/>
      <c r="I82" s="106"/>
      <c r="K82" s="110"/>
    </row>
    <row r="83" spans="2:11" ht="25.5">
      <c r="B83" s="107" t="s">
        <v>352</v>
      </c>
      <c r="C83" s="107"/>
      <c r="D83" s="107" t="s">
        <v>416</v>
      </c>
      <c r="E83" s="140" t="s">
        <v>417</v>
      </c>
      <c r="F83" s="144" t="s">
        <v>339</v>
      </c>
      <c r="G83" s="106">
        <v>105</v>
      </c>
      <c r="H83" s="106"/>
      <c r="I83" s="122">
        <f>G83*H83</f>
        <v>0</v>
      </c>
      <c r="K83" s="110"/>
    </row>
    <row r="84" spans="2:11">
      <c r="B84" s="107"/>
      <c r="C84" s="107"/>
      <c r="D84" s="107"/>
      <c r="E84" s="140"/>
      <c r="F84" s="144"/>
      <c r="G84" s="106"/>
      <c r="H84" s="106"/>
      <c r="I84" s="106"/>
      <c r="K84" s="110"/>
    </row>
    <row r="85" spans="2:11" ht="25.5">
      <c r="B85" s="107" t="s">
        <v>378</v>
      </c>
      <c r="C85" s="107"/>
      <c r="D85" s="107" t="s">
        <v>418</v>
      </c>
      <c r="E85" s="140" t="s">
        <v>419</v>
      </c>
      <c r="F85" s="144" t="s">
        <v>339</v>
      </c>
      <c r="G85" s="106">
        <v>3</v>
      </c>
      <c r="H85" s="106"/>
      <c r="I85" s="106">
        <f>G85*H85</f>
        <v>0</v>
      </c>
      <c r="K85" s="110"/>
    </row>
    <row r="86" spans="2:11">
      <c r="B86" s="107"/>
      <c r="C86" s="107"/>
      <c r="D86" s="107"/>
      <c r="E86" s="140"/>
      <c r="F86" s="144"/>
      <c r="G86" s="106"/>
      <c r="H86" s="106"/>
      <c r="I86" s="106"/>
      <c r="K86" s="110"/>
    </row>
    <row r="87" spans="2:11" ht="15">
      <c r="B87" s="107"/>
      <c r="C87" s="107"/>
      <c r="D87" s="109" t="s">
        <v>420</v>
      </c>
      <c r="E87" s="140"/>
      <c r="F87" s="144"/>
      <c r="G87" s="106"/>
      <c r="H87" s="106"/>
      <c r="I87" s="106"/>
      <c r="K87" s="110"/>
    </row>
    <row r="88" spans="2:11" ht="15">
      <c r="B88" s="107"/>
      <c r="C88" s="107"/>
      <c r="D88" s="109"/>
      <c r="E88" s="140"/>
      <c r="F88" s="144"/>
      <c r="G88" s="106"/>
      <c r="H88" s="106"/>
      <c r="I88" s="106"/>
      <c r="K88" s="110"/>
    </row>
    <row r="89" spans="2:11" ht="38.25">
      <c r="B89" s="107" t="s">
        <v>381</v>
      </c>
      <c r="C89" s="107" t="s">
        <v>421</v>
      </c>
      <c r="D89" s="107" t="s">
        <v>418</v>
      </c>
      <c r="E89" s="140" t="s">
        <v>422</v>
      </c>
      <c r="F89" s="144" t="s">
        <v>339</v>
      </c>
      <c r="G89" s="106">
        <v>8</v>
      </c>
      <c r="H89" s="106"/>
      <c r="I89" s="106">
        <f>G89*H89</f>
        <v>0</v>
      </c>
      <c r="K89" s="110"/>
    </row>
    <row r="90" spans="2:11">
      <c r="B90" s="107"/>
      <c r="C90" s="107"/>
      <c r="D90" s="107"/>
      <c r="E90" s="140"/>
      <c r="F90" s="144"/>
      <c r="G90" s="106"/>
      <c r="H90" s="106"/>
      <c r="I90" s="106"/>
      <c r="K90" s="110"/>
    </row>
    <row r="91" spans="2:11" ht="38.25">
      <c r="B91" s="107" t="s">
        <v>384</v>
      </c>
      <c r="C91" s="107"/>
      <c r="D91" s="107" t="s">
        <v>423</v>
      </c>
      <c r="E91" s="140" t="s">
        <v>424</v>
      </c>
      <c r="F91" s="144" t="s">
        <v>339</v>
      </c>
      <c r="G91" s="106">
        <v>8</v>
      </c>
      <c r="H91" s="106"/>
      <c r="I91" s="106">
        <f>G91*H91</f>
        <v>0</v>
      </c>
      <c r="K91" s="110"/>
    </row>
    <row r="92" spans="2:11" ht="15">
      <c r="B92" s="107"/>
      <c r="C92" s="107"/>
      <c r="D92" s="109"/>
      <c r="E92" s="140"/>
      <c r="F92" s="144"/>
      <c r="G92" s="106"/>
      <c r="H92" s="106"/>
      <c r="I92" s="106"/>
      <c r="K92" s="110"/>
    </row>
    <row r="93" spans="2:11" ht="15">
      <c r="B93" s="107"/>
      <c r="C93" s="107"/>
      <c r="D93" s="109" t="s">
        <v>425</v>
      </c>
      <c r="E93" s="140"/>
      <c r="F93" s="144"/>
      <c r="G93" s="106"/>
      <c r="H93" s="106"/>
      <c r="I93" s="106"/>
      <c r="K93" s="110"/>
    </row>
    <row r="94" spans="2:11" ht="25.5">
      <c r="B94" s="107" t="s">
        <v>355</v>
      </c>
      <c r="C94" s="107" t="s">
        <v>421</v>
      </c>
      <c r="D94" s="107" t="s">
        <v>418</v>
      </c>
      <c r="E94" s="140" t="s">
        <v>426</v>
      </c>
      <c r="F94" s="144" t="s">
        <v>339</v>
      </c>
      <c r="G94" s="106">
        <v>217</v>
      </c>
      <c r="H94" s="106"/>
      <c r="I94" s="106">
        <f>G94*H94</f>
        <v>0</v>
      </c>
      <c r="K94" s="110"/>
    </row>
    <row r="95" spans="2:11">
      <c r="B95" s="107"/>
      <c r="C95" s="107"/>
      <c r="D95" s="107"/>
      <c r="E95" s="140"/>
      <c r="F95" s="144"/>
      <c r="G95" s="106"/>
      <c r="H95" s="106"/>
      <c r="I95" s="106"/>
      <c r="K95" s="110"/>
    </row>
    <row r="96" spans="2:11" ht="25.5">
      <c r="B96" s="107" t="s">
        <v>357</v>
      </c>
      <c r="C96" s="107"/>
      <c r="D96" s="107" t="s">
        <v>427</v>
      </c>
      <c r="E96" s="140" t="s">
        <v>428</v>
      </c>
      <c r="F96" s="144" t="s">
        <v>339</v>
      </c>
      <c r="G96" s="106">
        <v>106</v>
      </c>
      <c r="H96" s="106"/>
      <c r="I96" s="106">
        <f>G96*H96</f>
        <v>0</v>
      </c>
      <c r="K96" s="110"/>
    </row>
    <row r="97" spans="2:11">
      <c r="B97" s="107"/>
      <c r="C97" s="107"/>
      <c r="D97" s="107"/>
      <c r="E97" s="111"/>
      <c r="F97" s="106"/>
      <c r="G97" s="106"/>
      <c r="H97" s="106"/>
      <c r="I97" s="122"/>
      <c r="K97" s="110"/>
    </row>
    <row r="98" spans="2:11">
      <c r="B98" s="129"/>
      <c r="C98" s="129"/>
      <c r="D98" s="132" t="s">
        <v>395</v>
      </c>
      <c r="E98" s="178" t="s">
        <v>20</v>
      </c>
      <c r="F98" s="125"/>
      <c r="G98" s="115"/>
      <c r="H98" s="115"/>
      <c r="I98" s="179">
        <f>SUM(I64:I97)</f>
        <v>0</v>
      </c>
    </row>
    <row r="99" spans="2:11">
      <c r="B99" s="130"/>
      <c r="C99" s="130"/>
      <c r="D99" s="130"/>
      <c r="E99" s="156"/>
      <c r="F99" s="165"/>
      <c r="G99" s="123"/>
      <c r="H99" s="123"/>
      <c r="I99" s="165"/>
    </row>
    <row r="100" spans="2:11" s="171" customFormat="1" ht="15.75">
      <c r="B100" s="136"/>
      <c r="C100" s="136"/>
      <c r="D100" s="136" t="s">
        <v>429</v>
      </c>
      <c r="E100" s="158" t="s">
        <v>7</v>
      </c>
      <c r="F100" s="124"/>
      <c r="G100" s="124"/>
      <c r="H100" s="124"/>
      <c r="I100" s="124"/>
      <c r="K100" s="172"/>
    </row>
    <row r="101" spans="2:11">
      <c r="B101" s="107"/>
      <c r="C101" s="107"/>
      <c r="D101" s="107"/>
      <c r="E101" s="140"/>
      <c r="F101" s="144"/>
      <c r="G101" s="106"/>
      <c r="H101" s="106"/>
      <c r="I101" s="106"/>
    </row>
    <row r="102" spans="2:11" s="105" customFormat="1" ht="25.5">
      <c r="B102" s="107" t="s">
        <v>331</v>
      </c>
      <c r="C102" s="107"/>
      <c r="D102" s="107" t="s">
        <v>430</v>
      </c>
      <c r="E102" s="113" t="s">
        <v>431</v>
      </c>
      <c r="F102" s="106" t="s">
        <v>3</v>
      </c>
      <c r="G102" s="106">
        <v>2</v>
      </c>
      <c r="H102" s="106"/>
      <c r="I102" s="106">
        <f>H102*G102</f>
        <v>0</v>
      </c>
    </row>
    <row r="103" spans="2:11">
      <c r="B103" s="107"/>
      <c r="C103" s="107"/>
      <c r="D103" s="107"/>
      <c r="E103" s="140"/>
      <c r="F103" s="144"/>
      <c r="G103" s="106"/>
      <c r="H103" s="106"/>
      <c r="I103" s="106"/>
    </row>
    <row r="104" spans="2:11" s="105" customFormat="1" ht="38.25">
      <c r="B104" s="107" t="s">
        <v>333</v>
      </c>
      <c r="C104" s="107"/>
      <c r="D104" s="107" t="s">
        <v>432</v>
      </c>
      <c r="E104" s="111" t="s">
        <v>433</v>
      </c>
      <c r="F104" s="106" t="s">
        <v>3</v>
      </c>
      <c r="G104" s="106">
        <v>2</v>
      </c>
      <c r="H104" s="106"/>
      <c r="I104" s="106">
        <f>H104*G104</f>
        <v>0</v>
      </c>
      <c r="J104" s="117"/>
    </row>
    <row r="105" spans="2:11" s="105" customFormat="1">
      <c r="B105" s="107"/>
      <c r="C105" s="107"/>
      <c r="D105" s="107"/>
      <c r="E105" s="111"/>
      <c r="F105" s="106"/>
      <c r="G105" s="106"/>
      <c r="H105" s="106"/>
      <c r="I105" s="106"/>
      <c r="J105" s="156"/>
    </row>
    <row r="106" spans="2:11" s="105" customFormat="1" ht="25.5">
      <c r="B106" s="107" t="s">
        <v>336</v>
      </c>
      <c r="C106" s="107"/>
      <c r="D106" s="107" t="s">
        <v>434</v>
      </c>
      <c r="E106" s="154" t="s">
        <v>435</v>
      </c>
      <c r="F106" s="106" t="s">
        <v>81</v>
      </c>
      <c r="G106" s="106">
        <v>3</v>
      </c>
      <c r="H106" s="106"/>
      <c r="I106" s="106">
        <f>H106*G106</f>
        <v>0</v>
      </c>
    </row>
    <row r="107" spans="2:11">
      <c r="B107" s="107"/>
      <c r="C107" s="107"/>
      <c r="D107" s="107"/>
      <c r="E107" s="111"/>
      <c r="F107" s="106"/>
      <c r="G107" s="106"/>
      <c r="H107" s="106"/>
      <c r="I107" s="106"/>
    </row>
    <row r="108" spans="2:11" ht="51">
      <c r="B108" s="107" t="s">
        <v>340</v>
      </c>
      <c r="C108" s="107"/>
      <c r="D108" s="107" t="s">
        <v>436</v>
      </c>
      <c r="E108" s="111" t="s">
        <v>437</v>
      </c>
      <c r="F108" s="106" t="s">
        <v>339</v>
      </c>
      <c r="G108" s="106">
        <v>11</v>
      </c>
      <c r="H108" s="106"/>
      <c r="I108" s="106">
        <f>G108*H108</f>
        <v>0</v>
      </c>
      <c r="J108" s="180"/>
    </row>
    <row r="109" spans="2:11">
      <c r="B109" s="107"/>
      <c r="C109" s="107"/>
      <c r="D109" s="107"/>
      <c r="E109" s="111"/>
      <c r="F109" s="106"/>
      <c r="G109" s="106"/>
      <c r="H109" s="106"/>
      <c r="I109" s="106"/>
    </row>
    <row r="110" spans="2:11" ht="51">
      <c r="B110" s="107" t="s">
        <v>343</v>
      </c>
      <c r="C110" s="107"/>
      <c r="D110" s="107" t="s">
        <v>438</v>
      </c>
      <c r="E110" s="111" t="s">
        <v>439</v>
      </c>
      <c r="F110" s="106" t="s">
        <v>339</v>
      </c>
      <c r="G110" s="106">
        <v>15</v>
      </c>
      <c r="H110" s="106"/>
      <c r="I110" s="106">
        <f>G110*H110</f>
        <v>0</v>
      </c>
      <c r="J110" s="180"/>
    </row>
    <row r="111" spans="2:11">
      <c r="B111" s="107"/>
      <c r="C111" s="107"/>
      <c r="D111" s="107"/>
      <c r="E111" s="111"/>
      <c r="F111" s="106"/>
      <c r="G111" s="106"/>
      <c r="H111" s="106"/>
      <c r="I111" s="106"/>
    </row>
    <row r="112" spans="2:11">
      <c r="B112" s="107" t="s">
        <v>346</v>
      </c>
      <c r="C112" s="107" t="s">
        <v>421</v>
      </c>
      <c r="D112" s="107" t="s">
        <v>440</v>
      </c>
      <c r="E112" s="111" t="s">
        <v>441</v>
      </c>
      <c r="F112" s="106" t="s">
        <v>255</v>
      </c>
      <c r="G112" s="106">
        <v>2</v>
      </c>
      <c r="H112" s="106"/>
      <c r="I112" s="106">
        <f>G112*H112</f>
        <v>0</v>
      </c>
      <c r="J112" s="105"/>
    </row>
    <row r="113" spans="2:11" s="138" customFormat="1">
      <c r="B113" s="116"/>
      <c r="C113" s="116"/>
      <c r="D113" s="116"/>
      <c r="E113" s="117"/>
      <c r="F113" s="118"/>
      <c r="G113" s="119"/>
      <c r="H113" s="119"/>
      <c r="I113" s="120"/>
    </row>
    <row r="114" spans="2:11" s="138" customFormat="1" ht="38.25">
      <c r="B114" s="107" t="s">
        <v>349</v>
      </c>
      <c r="C114" s="107" t="s">
        <v>421</v>
      </c>
      <c r="D114" s="107" t="s">
        <v>442</v>
      </c>
      <c r="E114" s="111" t="s">
        <v>443</v>
      </c>
      <c r="F114" s="106" t="s">
        <v>81</v>
      </c>
      <c r="G114" s="106">
        <v>8</v>
      </c>
      <c r="H114" s="106"/>
      <c r="I114" s="106">
        <f>G114*H114</f>
        <v>0</v>
      </c>
    </row>
    <row r="115" spans="2:11">
      <c r="B115" s="107"/>
      <c r="C115" s="107"/>
      <c r="D115" s="107"/>
      <c r="E115" s="140"/>
      <c r="F115" s="181"/>
      <c r="G115" s="106"/>
      <c r="H115" s="106"/>
      <c r="I115" s="123"/>
    </row>
    <row r="116" spans="2:11" ht="38.25">
      <c r="B116" s="107" t="s">
        <v>352</v>
      </c>
      <c r="C116" s="107"/>
      <c r="D116" s="107" t="s">
        <v>444</v>
      </c>
      <c r="E116" s="142" t="s">
        <v>445</v>
      </c>
      <c r="F116" s="106" t="s">
        <v>255</v>
      </c>
      <c r="G116" s="106">
        <v>2</v>
      </c>
      <c r="H116" s="106"/>
      <c r="I116" s="106">
        <f>G116*H116</f>
        <v>0</v>
      </c>
    </row>
    <row r="117" spans="2:11">
      <c r="B117" s="107"/>
      <c r="C117" s="107"/>
      <c r="D117" s="107"/>
      <c r="E117" s="111"/>
      <c r="F117" s="106"/>
      <c r="G117" s="106"/>
      <c r="H117" s="106"/>
      <c r="I117" s="106"/>
    </row>
    <row r="118" spans="2:11">
      <c r="B118" s="107" t="s">
        <v>378</v>
      </c>
      <c r="C118" s="107" t="s">
        <v>421</v>
      </c>
      <c r="D118" s="107" t="s">
        <v>446</v>
      </c>
      <c r="E118" s="140" t="s">
        <v>447</v>
      </c>
      <c r="F118" s="144" t="s">
        <v>255</v>
      </c>
      <c r="G118" s="106">
        <v>14</v>
      </c>
      <c r="H118" s="106"/>
      <c r="I118" s="106">
        <f>G118*H118</f>
        <v>0</v>
      </c>
      <c r="J118" s="105"/>
    </row>
    <row r="119" spans="2:11">
      <c r="B119" s="107"/>
      <c r="C119" s="107"/>
      <c r="D119" s="107"/>
      <c r="E119" s="111"/>
      <c r="F119" s="106"/>
      <c r="G119" s="106"/>
      <c r="H119" s="106"/>
      <c r="I119" s="106"/>
    </row>
    <row r="120" spans="2:11">
      <c r="B120" s="137"/>
      <c r="C120" s="137"/>
      <c r="D120" s="127" t="s">
        <v>429</v>
      </c>
      <c r="E120" s="182" t="s">
        <v>8</v>
      </c>
      <c r="F120" s="125"/>
      <c r="G120" s="125"/>
      <c r="H120" s="125"/>
      <c r="I120" s="115">
        <f>SUM(I102:I119)</f>
        <v>0</v>
      </c>
    </row>
    <row r="121" spans="2:11">
      <c r="B121" s="130"/>
      <c r="C121" s="130"/>
      <c r="D121" s="130"/>
      <c r="E121" s="156"/>
      <c r="F121" s="165"/>
      <c r="G121" s="123"/>
      <c r="H121" s="123"/>
      <c r="I121" s="138"/>
    </row>
    <row r="122" spans="2:11" s="171" customFormat="1" ht="15.75">
      <c r="B122" s="136"/>
      <c r="C122" s="136"/>
      <c r="D122" s="136" t="s">
        <v>448</v>
      </c>
      <c r="E122" s="158" t="s">
        <v>449</v>
      </c>
      <c r="F122" s="124"/>
      <c r="G122" s="124"/>
      <c r="H122" s="124"/>
      <c r="I122" s="183"/>
      <c r="K122" s="172"/>
    </row>
    <row r="123" spans="2:11">
      <c r="B123" s="107"/>
      <c r="C123" s="107"/>
      <c r="D123" s="107"/>
      <c r="E123" s="111"/>
      <c r="F123" s="106"/>
      <c r="G123" s="106"/>
      <c r="H123" s="106"/>
      <c r="I123" s="106"/>
    </row>
    <row r="124" spans="2:11" ht="51">
      <c r="B124" s="107" t="s">
        <v>331</v>
      </c>
      <c r="C124" s="107"/>
      <c r="D124" s="107" t="s">
        <v>142</v>
      </c>
      <c r="E124" s="111" t="s">
        <v>450</v>
      </c>
      <c r="F124" s="106" t="s">
        <v>339</v>
      </c>
      <c r="G124" s="106">
        <v>130</v>
      </c>
      <c r="H124" s="106"/>
      <c r="I124" s="106">
        <f>G124*H124</f>
        <v>0</v>
      </c>
    </row>
    <row r="125" spans="2:11">
      <c r="B125" s="107"/>
      <c r="C125" s="107"/>
      <c r="D125" s="107"/>
      <c r="E125" s="140"/>
      <c r="F125" s="144"/>
      <c r="G125" s="106"/>
      <c r="H125" s="106"/>
      <c r="I125" s="106"/>
    </row>
    <row r="126" spans="2:11" ht="51">
      <c r="B126" s="107" t="s">
        <v>333</v>
      </c>
      <c r="C126" s="107"/>
      <c r="D126" s="107" t="s">
        <v>451</v>
      </c>
      <c r="E126" s="111" t="s">
        <v>452</v>
      </c>
      <c r="F126" s="106" t="s">
        <v>339</v>
      </c>
      <c r="G126" s="106">
        <v>340</v>
      </c>
      <c r="H126" s="106"/>
      <c r="I126" s="106">
        <f>G126*H126</f>
        <v>0</v>
      </c>
      <c r="K126" s="110"/>
    </row>
    <row r="127" spans="2:11">
      <c r="B127" s="107"/>
      <c r="C127" s="107"/>
      <c r="D127" s="107"/>
      <c r="E127" s="140"/>
      <c r="F127" s="144"/>
      <c r="G127" s="106"/>
      <c r="H127" s="106"/>
      <c r="I127" s="106"/>
      <c r="K127" s="110"/>
    </row>
    <row r="128" spans="2:11" ht="25.5">
      <c r="B128" s="107" t="s">
        <v>336</v>
      </c>
      <c r="C128" s="107"/>
      <c r="D128" s="107" t="s">
        <v>453</v>
      </c>
      <c r="E128" s="140" t="s">
        <v>454</v>
      </c>
      <c r="F128" s="144" t="s">
        <v>66</v>
      </c>
      <c r="G128" s="106">
        <v>19</v>
      </c>
      <c r="H128" s="106"/>
      <c r="I128" s="106">
        <f>G128*H128</f>
        <v>0</v>
      </c>
      <c r="K128" s="110"/>
    </row>
    <row r="129" spans="2:11">
      <c r="B129" s="107"/>
      <c r="C129" s="107"/>
      <c r="D129" s="107"/>
      <c r="E129" s="140"/>
      <c r="F129" s="144"/>
      <c r="G129" s="106"/>
      <c r="H129" s="106"/>
      <c r="I129" s="106"/>
      <c r="K129" s="110"/>
    </row>
    <row r="130" spans="2:11" ht="63.75">
      <c r="B130" s="107" t="s">
        <v>340</v>
      </c>
      <c r="C130" s="107"/>
      <c r="D130" s="107" t="s">
        <v>455</v>
      </c>
      <c r="E130" s="140" t="s">
        <v>456</v>
      </c>
      <c r="F130" s="144" t="s">
        <v>66</v>
      </c>
      <c r="G130" s="106">
        <v>4</v>
      </c>
      <c r="H130" s="106"/>
      <c r="I130" s="106">
        <f>G130*H130</f>
        <v>0</v>
      </c>
      <c r="K130" s="110"/>
    </row>
    <row r="131" spans="2:11">
      <c r="B131" s="107"/>
      <c r="C131" s="107"/>
      <c r="D131" s="107"/>
      <c r="E131" s="140"/>
      <c r="F131" s="144"/>
      <c r="G131" s="106"/>
      <c r="H131" s="106"/>
      <c r="I131" s="106"/>
      <c r="K131" s="110"/>
    </row>
    <row r="132" spans="2:11" ht="38.25">
      <c r="B132" s="107" t="s">
        <v>343</v>
      </c>
      <c r="C132" s="107"/>
      <c r="D132" s="107" t="s">
        <v>457</v>
      </c>
      <c r="E132" s="140" t="s">
        <v>458</v>
      </c>
      <c r="F132" s="144" t="s">
        <v>66</v>
      </c>
      <c r="G132" s="106">
        <v>16</v>
      </c>
      <c r="H132" s="106"/>
      <c r="I132" s="106">
        <f>G132*H132</f>
        <v>0</v>
      </c>
      <c r="K132" s="110"/>
    </row>
    <row r="133" spans="2:11">
      <c r="B133" s="107"/>
      <c r="C133" s="107"/>
      <c r="D133" s="107"/>
      <c r="E133" s="140"/>
      <c r="F133" s="144"/>
      <c r="G133" s="106"/>
      <c r="H133" s="106"/>
      <c r="I133" s="106"/>
      <c r="K133" s="110"/>
    </row>
    <row r="134" spans="2:11" ht="25.5">
      <c r="B134" s="107" t="s">
        <v>346</v>
      </c>
      <c r="C134" s="107"/>
      <c r="D134" s="107" t="s">
        <v>459</v>
      </c>
      <c r="E134" s="140" t="s">
        <v>460</v>
      </c>
      <c r="F134" s="144" t="s">
        <v>255</v>
      </c>
      <c r="G134" s="106">
        <v>22</v>
      </c>
      <c r="H134" s="106"/>
      <c r="I134" s="106">
        <f>G134*H134</f>
        <v>0</v>
      </c>
    </row>
    <row r="135" spans="2:11">
      <c r="B135" s="107"/>
      <c r="C135" s="107"/>
      <c r="D135" s="107"/>
      <c r="E135" s="140"/>
      <c r="F135" s="144"/>
      <c r="G135" s="106"/>
      <c r="H135" s="106"/>
      <c r="I135" s="106"/>
    </row>
    <row r="136" spans="2:11" ht="25.5">
      <c r="B136" s="107" t="s">
        <v>349</v>
      </c>
      <c r="C136" s="107"/>
      <c r="D136" s="107" t="s">
        <v>461</v>
      </c>
      <c r="E136" s="153" t="s">
        <v>462</v>
      </c>
      <c r="F136" s="144" t="s">
        <v>255</v>
      </c>
      <c r="G136" s="106">
        <v>19</v>
      </c>
      <c r="H136" s="106"/>
      <c r="I136" s="106">
        <f>G136*H136</f>
        <v>0</v>
      </c>
    </row>
    <row r="137" spans="2:11">
      <c r="B137" s="107"/>
      <c r="C137" s="107"/>
      <c r="D137" s="107"/>
      <c r="E137" s="140"/>
      <c r="F137" s="144"/>
      <c r="G137" s="106"/>
      <c r="H137" s="106"/>
      <c r="I137" s="106"/>
    </row>
    <row r="138" spans="2:11" ht="25.5">
      <c r="B138" s="107" t="s">
        <v>352</v>
      </c>
      <c r="C138" s="107" t="s">
        <v>421</v>
      </c>
      <c r="D138" s="107" t="s">
        <v>461</v>
      </c>
      <c r="E138" s="153" t="s">
        <v>463</v>
      </c>
      <c r="F138" s="144" t="s">
        <v>255</v>
      </c>
      <c r="G138" s="106">
        <v>3</v>
      </c>
      <c r="H138" s="106"/>
      <c r="I138" s="106">
        <f>G138*H138</f>
        <v>0</v>
      </c>
    </row>
    <row r="139" spans="2:11">
      <c r="B139" s="107"/>
      <c r="C139" s="107"/>
      <c r="D139" s="107"/>
      <c r="E139" s="140"/>
      <c r="F139" s="144"/>
      <c r="G139" s="106"/>
      <c r="H139" s="106"/>
      <c r="I139" s="106"/>
    </row>
    <row r="140" spans="2:11" ht="25.5">
      <c r="B140" s="107" t="s">
        <v>378</v>
      </c>
      <c r="C140" s="107"/>
      <c r="D140" s="107" t="s">
        <v>464</v>
      </c>
      <c r="E140" s="140" t="s">
        <v>465</v>
      </c>
      <c r="F140" s="144" t="s">
        <v>255</v>
      </c>
      <c r="G140" s="106">
        <v>12</v>
      </c>
      <c r="H140" s="106"/>
      <c r="I140" s="106">
        <f>G140*H140</f>
        <v>0</v>
      </c>
      <c r="K140" s="110"/>
    </row>
    <row r="141" spans="2:11">
      <c r="B141" s="107"/>
      <c r="C141" s="107"/>
      <c r="D141" s="107"/>
      <c r="E141" s="140"/>
      <c r="F141" s="144"/>
      <c r="G141" s="106"/>
      <c r="H141" s="106"/>
      <c r="I141" s="106"/>
      <c r="K141" s="110"/>
    </row>
    <row r="142" spans="2:11" ht="38.25">
      <c r="B142" s="107" t="s">
        <v>381</v>
      </c>
      <c r="C142" s="107"/>
      <c r="D142" s="107" t="s">
        <v>466</v>
      </c>
      <c r="E142" s="111" t="s">
        <v>467</v>
      </c>
      <c r="F142" s="106" t="s">
        <v>255</v>
      </c>
      <c r="G142" s="106">
        <v>3</v>
      </c>
      <c r="H142" s="106"/>
      <c r="I142" s="106">
        <f>G142*H142</f>
        <v>0</v>
      </c>
    </row>
    <row r="143" spans="2:11">
      <c r="B143" s="107"/>
      <c r="C143" s="107"/>
      <c r="D143" s="107"/>
      <c r="E143" s="140"/>
      <c r="F143" s="144"/>
      <c r="G143" s="106"/>
      <c r="H143" s="106"/>
      <c r="I143" s="106"/>
    </row>
    <row r="144" spans="2:11" ht="38.25">
      <c r="B144" s="107" t="s">
        <v>384</v>
      </c>
      <c r="C144" s="107"/>
      <c r="D144" s="107" t="s">
        <v>468</v>
      </c>
      <c r="E144" s="140" t="s">
        <v>469</v>
      </c>
      <c r="F144" s="144" t="s">
        <v>255</v>
      </c>
      <c r="G144" s="106">
        <v>2</v>
      </c>
      <c r="H144" s="106"/>
      <c r="I144" s="106">
        <f>G144*H144</f>
        <v>0</v>
      </c>
      <c r="J144" s="385"/>
    </row>
    <row r="145" spans="2:11">
      <c r="B145" s="107"/>
      <c r="C145" s="107"/>
      <c r="D145" s="107"/>
      <c r="E145" s="111"/>
      <c r="F145" s="106"/>
      <c r="G145" s="106"/>
      <c r="H145" s="106"/>
      <c r="I145" s="106"/>
    </row>
    <row r="146" spans="2:11">
      <c r="B146" s="129"/>
      <c r="C146" s="129"/>
      <c r="D146" s="132" t="s">
        <v>448</v>
      </c>
      <c r="E146" s="155" t="s">
        <v>470</v>
      </c>
      <c r="F146" s="125"/>
      <c r="G146" s="115"/>
      <c r="H146" s="115"/>
      <c r="I146" s="115">
        <f>SUM(I123:I145)</f>
        <v>0</v>
      </c>
    </row>
    <row r="147" spans="2:11">
      <c r="B147" s="130"/>
      <c r="C147" s="130"/>
      <c r="D147" s="133"/>
      <c r="E147" s="164"/>
      <c r="F147" s="123"/>
      <c r="G147" s="165"/>
      <c r="H147" s="165"/>
      <c r="I147" s="165"/>
    </row>
    <row r="148" spans="2:11" s="171" customFormat="1" ht="15.75">
      <c r="B148" s="136"/>
      <c r="C148" s="136"/>
      <c r="D148" s="136" t="s">
        <v>471</v>
      </c>
      <c r="E148" s="158" t="s">
        <v>30</v>
      </c>
      <c r="F148" s="124"/>
      <c r="G148" s="124"/>
      <c r="H148" s="124"/>
      <c r="I148" s="124"/>
      <c r="K148" s="172"/>
    </row>
    <row r="149" spans="2:11">
      <c r="B149" s="107"/>
      <c r="C149" s="107"/>
      <c r="D149" s="107"/>
      <c r="E149" s="111"/>
      <c r="F149" s="106"/>
      <c r="G149" s="106"/>
      <c r="H149" s="184"/>
      <c r="I149" s="106"/>
    </row>
    <row r="150" spans="2:11">
      <c r="B150" s="107" t="s">
        <v>331</v>
      </c>
      <c r="C150" s="107"/>
      <c r="D150" s="107" t="s">
        <v>472</v>
      </c>
      <c r="E150" s="111" t="s">
        <v>49</v>
      </c>
      <c r="F150" s="106" t="s">
        <v>100</v>
      </c>
      <c r="G150" s="106">
        <v>32</v>
      </c>
      <c r="H150" s="106"/>
      <c r="I150" s="106">
        <f>G150*H150</f>
        <v>0</v>
      </c>
    </row>
    <row r="151" spans="2:11">
      <c r="B151" s="107"/>
      <c r="C151" s="107"/>
      <c r="D151" s="107"/>
      <c r="E151" s="111"/>
      <c r="F151" s="106"/>
      <c r="G151" s="106"/>
      <c r="H151" s="106"/>
      <c r="I151" s="106"/>
    </row>
    <row r="152" spans="2:11">
      <c r="B152" s="107" t="s">
        <v>333</v>
      </c>
      <c r="C152" s="107"/>
      <c r="D152" s="107" t="s">
        <v>473</v>
      </c>
      <c r="E152" s="111" t="s">
        <v>474</v>
      </c>
      <c r="F152" s="106" t="s">
        <v>100</v>
      </c>
      <c r="G152" s="106">
        <v>16</v>
      </c>
      <c r="H152" s="106"/>
      <c r="I152" s="106">
        <f>G152*H152</f>
        <v>0</v>
      </c>
    </row>
    <row r="153" spans="2:11">
      <c r="B153" s="107"/>
      <c r="C153" s="107"/>
      <c r="D153" s="107"/>
      <c r="E153" s="111"/>
      <c r="F153" s="106"/>
      <c r="G153" s="106"/>
      <c r="H153" s="106"/>
      <c r="I153" s="106"/>
    </row>
    <row r="154" spans="2:11">
      <c r="B154" s="107" t="s">
        <v>336</v>
      </c>
      <c r="C154" s="107"/>
      <c r="D154" s="107" t="s">
        <v>475</v>
      </c>
      <c r="E154" s="111" t="s">
        <v>476</v>
      </c>
      <c r="F154" s="106" t="s">
        <v>3</v>
      </c>
      <c r="G154" s="106">
        <v>1</v>
      </c>
      <c r="H154" s="106"/>
      <c r="I154" s="106">
        <f>G154*H154</f>
        <v>0</v>
      </c>
    </row>
    <row r="155" spans="2:11">
      <c r="B155" s="107"/>
      <c r="C155" s="107"/>
      <c r="D155" s="107"/>
      <c r="E155" s="111"/>
      <c r="F155" s="106"/>
      <c r="G155" s="106"/>
      <c r="H155" s="106"/>
      <c r="I155" s="106"/>
    </row>
    <row r="156" spans="2:11" ht="63.75">
      <c r="B156" s="107" t="s">
        <v>340</v>
      </c>
      <c r="C156" s="107"/>
      <c r="D156" s="107" t="s">
        <v>478</v>
      </c>
      <c r="E156" s="328" t="s">
        <v>723</v>
      </c>
      <c r="F156" s="106" t="s">
        <v>3</v>
      </c>
      <c r="G156" s="106">
        <v>1</v>
      </c>
      <c r="H156" s="106"/>
      <c r="I156" s="106">
        <f>G156*H156</f>
        <v>0</v>
      </c>
    </row>
    <row r="157" spans="2:11">
      <c r="B157" s="107"/>
      <c r="C157" s="107"/>
      <c r="D157" s="107"/>
      <c r="E157" s="111"/>
      <c r="F157" s="106"/>
      <c r="G157" s="106"/>
      <c r="H157" s="106"/>
      <c r="I157" s="106"/>
    </row>
    <row r="158" spans="2:11">
      <c r="B158" s="127"/>
      <c r="C158" s="127"/>
      <c r="D158" s="132" t="s">
        <v>471</v>
      </c>
      <c r="E158" s="145" t="s">
        <v>32</v>
      </c>
      <c r="F158" s="127"/>
      <c r="G158" s="127"/>
      <c r="H158" s="127"/>
      <c r="I158" s="115">
        <f>SUM(I150:I157)</f>
        <v>0</v>
      </c>
    </row>
    <row r="159" spans="2:11">
      <c r="B159" s="138"/>
      <c r="C159" s="138"/>
      <c r="D159" s="185"/>
      <c r="E159" s="164"/>
      <c r="F159" s="123"/>
      <c r="G159" s="165"/>
      <c r="H159" s="165"/>
      <c r="I159" s="138"/>
    </row>
    <row r="160" spans="2:11" ht="21" thickBot="1">
      <c r="B160" s="138"/>
      <c r="C160" s="138"/>
      <c r="D160" s="138"/>
      <c r="E160" s="186" t="s">
        <v>479</v>
      </c>
      <c r="F160" s="185"/>
      <c r="G160" s="187"/>
      <c r="H160" s="187"/>
      <c r="I160" s="187"/>
    </row>
    <row r="161" spans="1:10">
      <c r="A161" s="138"/>
      <c r="B161" s="138"/>
      <c r="C161" s="138"/>
      <c r="D161" s="188" t="s">
        <v>329</v>
      </c>
      <c r="E161" s="189" t="s">
        <v>330</v>
      </c>
      <c r="F161" s="190"/>
      <c r="G161" s="190"/>
      <c r="H161" s="191"/>
      <c r="I161" s="192">
        <f>I28</f>
        <v>0</v>
      </c>
      <c r="J161" s="138"/>
    </row>
    <row r="162" spans="1:10">
      <c r="A162" s="138"/>
      <c r="B162" s="138"/>
      <c r="C162" s="138"/>
      <c r="D162" s="193" t="s">
        <v>359</v>
      </c>
      <c r="E162" s="194" t="s">
        <v>360</v>
      </c>
      <c r="F162" s="138"/>
      <c r="G162" s="138"/>
      <c r="H162" s="195"/>
      <c r="I162" s="196">
        <f>I60</f>
        <v>0</v>
      </c>
      <c r="J162" s="138"/>
    </row>
    <row r="163" spans="1:10">
      <c r="A163" s="138"/>
      <c r="B163" s="138"/>
      <c r="C163" s="138"/>
      <c r="D163" s="193" t="s">
        <v>395</v>
      </c>
      <c r="E163" s="197" t="str">
        <f>E62</f>
        <v xml:space="preserve">VOZIŠČNE KONSTRUKCIJE </v>
      </c>
      <c r="F163" s="138"/>
      <c r="G163" s="138"/>
      <c r="H163" s="195"/>
      <c r="I163" s="196">
        <f>I98</f>
        <v>0</v>
      </c>
      <c r="J163" s="138"/>
    </row>
    <row r="164" spans="1:10">
      <c r="A164" s="138"/>
      <c r="B164" s="138"/>
      <c r="C164" s="138"/>
      <c r="D164" s="198">
        <v>4</v>
      </c>
      <c r="E164" s="197" t="str">
        <f>E100</f>
        <v>ODVODNJAVANJE</v>
      </c>
      <c r="F164" s="138"/>
      <c r="G164" s="138"/>
      <c r="H164" s="195"/>
      <c r="I164" s="196">
        <f>I120</f>
        <v>0</v>
      </c>
      <c r="J164" s="138"/>
    </row>
    <row r="165" spans="1:10">
      <c r="A165" s="138"/>
      <c r="B165" s="138"/>
      <c r="C165" s="138"/>
      <c r="D165" s="198">
        <v>6</v>
      </c>
      <c r="E165" s="194" t="s">
        <v>449</v>
      </c>
      <c r="F165" s="138"/>
      <c r="G165" s="138"/>
      <c r="H165" s="195"/>
      <c r="I165" s="196">
        <f>I146</f>
        <v>0</v>
      </c>
      <c r="J165" s="138"/>
    </row>
    <row r="166" spans="1:10" ht="13.5" thickBot="1">
      <c r="A166" s="138"/>
      <c r="B166" s="138"/>
      <c r="C166" s="138"/>
      <c r="D166" s="198">
        <v>7</v>
      </c>
      <c r="E166" s="197" t="s">
        <v>30</v>
      </c>
      <c r="F166" s="138"/>
      <c r="G166" s="138"/>
      <c r="H166" s="195"/>
      <c r="I166" s="196">
        <f>I158</f>
        <v>0</v>
      </c>
      <c r="J166" s="138"/>
    </row>
    <row r="167" spans="1:10" ht="16.5" thickBot="1">
      <c r="A167" s="138"/>
      <c r="B167" s="138"/>
      <c r="C167" s="138"/>
      <c r="D167" s="199"/>
      <c r="E167" s="200" t="s">
        <v>480</v>
      </c>
      <c r="F167" s="201"/>
      <c r="G167" s="201"/>
      <c r="H167" s="201"/>
      <c r="I167" s="202">
        <f>SUM(I161:I166)</f>
        <v>0</v>
      </c>
    </row>
    <row r="168" spans="1:10" ht="16.5" thickTop="1">
      <c r="D168" s="203"/>
      <c r="E168" s="204" t="s">
        <v>481</v>
      </c>
      <c r="F168" s="205"/>
      <c r="G168" s="205"/>
      <c r="H168" s="205"/>
      <c r="I168" s="206">
        <f>I167*0.22</f>
        <v>0</v>
      </c>
    </row>
    <row r="169" spans="1:10" ht="18.75" thickBot="1">
      <c r="D169" s="207"/>
      <c r="E169" s="208" t="s">
        <v>482</v>
      </c>
      <c r="F169" s="209"/>
      <c r="G169" s="209"/>
      <c r="H169" s="209"/>
      <c r="I169" s="210">
        <f>I168+I167</f>
        <v>0</v>
      </c>
    </row>
  </sheetData>
  <mergeCells count="4">
    <mergeCell ref="J52:J53"/>
    <mergeCell ref="A1:I1"/>
    <mergeCell ref="A2:F2"/>
    <mergeCell ref="A4:F4"/>
  </mergeCells>
  <pageMargins left="0.7" right="0.7" top="0.75" bottom="0.75" header="0.3" footer="0.3"/>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sqref="A1:I1"/>
    </sheetView>
  </sheetViews>
  <sheetFormatPr defaultRowHeight="12.75"/>
  <cols>
    <col min="1" max="2" width="10.7109375" style="103" customWidth="1"/>
    <col min="3" max="3" width="47.7109375" style="102" customWidth="1"/>
    <col min="4" max="4" width="14.7109375" style="103" customWidth="1"/>
    <col min="5" max="5" width="12.7109375" style="213" customWidth="1"/>
    <col min="6" max="6" width="15.7109375" style="214" customWidth="1"/>
    <col min="7" max="7" width="15.7109375" style="215" customWidth="1"/>
    <col min="8" max="256" width="9.140625" style="216"/>
    <col min="257" max="258" width="10.7109375" style="216" customWidth="1"/>
    <col min="259" max="259" width="47.7109375" style="216" customWidth="1"/>
    <col min="260" max="260" width="14.7109375" style="216" customWidth="1"/>
    <col min="261" max="261" width="12.7109375" style="216" customWidth="1"/>
    <col min="262" max="263" width="15.7109375" style="216" customWidth="1"/>
    <col min="264" max="512" width="9.140625" style="216"/>
    <col min="513" max="514" width="10.7109375" style="216" customWidth="1"/>
    <col min="515" max="515" width="47.7109375" style="216" customWidth="1"/>
    <col min="516" max="516" width="14.7109375" style="216" customWidth="1"/>
    <col min="517" max="517" width="12.7109375" style="216" customWidth="1"/>
    <col min="518" max="519" width="15.7109375" style="216" customWidth="1"/>
    <col min="520" max="768" width="9.140625" style="216"/>
    <col min="769" max="770" width="10.7109375" style="216" customWidth="1"/>
    <col min="771" max="771" width="47.7109375" style="216" customWidth="1"/>
    <col min="772" max="772" width="14.7109375" style="216" customWidth="1"/>
    <col min="773" max="773" width="12.7109375" style="216" customWidth="1"/>
    <col min="774" max="775" width="15.7109375" style="216" customWidth="1"/>
    <col min="776" max="1024" width="9.140625" style="216"/>
    <col min="1025" max="1026" width="10.7109375" style="216" customWidth="1"/>
    <col min="1027" max="1027" width="47.7109375" style="216" customWidth="1"/>
    <col min="1028" max="1028" width="14.7109375" style="216" customWidth="1"/>
    <col min="1029" max="1029" width="12.7109375" style="216" customWidth="1"/>
    <col min="1030" max="1031" width="15.7109375" style="216" customWidth="1"/>
    <col min="1032" max="1280" width="9.140625" style="216"/>
    <col min="1281" max="1282" width="10.7109375" style="216" customWidth="1"/>
    <col min="1283" max="1283" width="47.7109375" style="216" customWidth="1"/>
    <col min="1284" max="1284" width="14.7109375" style="216" customWidth="1"/>
    <col min="1285" max="1285" width="12.7109375" style="216" customWidth="1"/>
    <col min="1286" max="1287" width="15.7109375" style="216" customWidth="1"/>
    <col min="1288" max="1536" width="9.140625" style="216"/>
    <col min="1537" max="1538" width="10.7109375" style="216" customWidth="1"/>
    <col min="1539" max="1539" width="47.7109375" style="216" customWidth="1"/>
    <col min="1540" max="1540" width="14.7109375" style="216" customWidth="1"/>
    <col min="1541" max="1541" width="12.7109375" style="216" customWidth="1"/>
    <col min="1542" max="1543" width="15.7109375" style="216" customWidth="1"/>
    <col min="1544" max="1792" width="9.140625" style="216"/>
    <col min="1793" max="1794" width="10.7109375" style="216" customWidth="1"/>
    <col min="1795" max="1795" width="47.7109375" style="216" customWidth="1"/>
    <col min="1796" max="1796" width="14.7109375" style="216" customWidth="1"/>
    <col min="1797" max="1797" width="12.7109375" style="216" customWidth="1"/>
    <col min="1798" max="1799" width="15.7109375" style="216" customWidth="1"/>
    <col min="1800" max="2048" width="9.140625" style="216"/>
    <col min="2049" max="2050" width="10.7109375" style="216" customWidth="1"/>
    <col min="2051" max="2051" width="47.7109375" style="216" customWidth="1"/>
    <col min="2052" max="2052" width="14.7109375" style="216" customWidth="1"/>
    <col min="2053" max="2053" width="12.7109375" style="216" customWidth="1"/>
    <col min="2054" max="2055" width="15.7109375" style="216" customWidth="1"/>
    <col min="2056" max="2304" width="9.140625" style="216"/>
    <col min="2305" max="2306" width="10.7109375" style="216" customWidth="1"/>
    <col min="2307" max="2307" width="47.7109375" style="216" customWidth="1"/>
    <col min="2308" max="2308" width="14.7109375" style="216" customWidth="1"/>
    <col min="2309" max="2309" width="12.7109375" style="216" customWidth="1"/>
    <col min="2310" max="2311" width="15.7109375" style="216" customWidth="1"/>
    <col min="2312" max="2560" width="9.140625" style="216"/>
    <col min="2561" max="2562" width="10.7109375" style="216" customWidth="1"/>
    <col min="2563" max="2563" width="47.7109375" style="216" customWidth="1"/>
    <col min="2564" max="2564" width="14.7109375" style="216" customWidth="1"/>
    <col min="2565" max="2565" width="12.7109375" style="216" customWidth="1"/>
    <col min="2566" max="2567" width="15.7109375" style="216" customWidth="1"/>
    <col min="2568" max="2816" width="9.140625" style="216"/>
    <col min="2817" max="2818" width="10.7109375" style="216" customWidth="1"/>
    <col min="2819" max="2819" width="47.7109375" style="216" customWidth="1"/>
    <col min="2820" max="2820" width="14.7109375" style="216" customWidth="1"/>
    <col min="2821" max="2821" width="12.7109375" style="216" customWidth="1"/>
    <col min="2822" max="2823" width="15.7109375" style="216" customWidth="1"/>
    <col min="2824" max="3072" width="9.140625" style="216"/>
    <col min="3073" max="3074" width="10.7109375" style="216" customWidth="1"/>
    <col min="3075" max="3075" width="47.7109375" style="216" customWidth="1"/>
    <col min="3076" max="3076" width="14.7109375" style="216" customWidth="1"/>
    <col min="3077" max="3077" width="12.7109375" style="216" customWidth="1"/>
    <col min="3078" max="3079" width="15.7109375" style="216" customWidth="1"/>
    <col min="3080" max="3328" width="9.140625" style="216"/>
    <col min="3329" max="3330" width="10.7109375" style="216" customWidth="1"/>
    <col min="3331" max="3331" width="47.7109375" style="216" customWidth="1"/>
    <col min="3332" max="3332" width="14.7109375" style="216" customWidth="1"/>
    <col min="3333" max="3333" width="12.7109375" style="216" customWidth="1"/>
    <col min="3334" max="3335" width="15.7109375" style="216" customWidth="1"/>
    <col min="3336" max="3584" width="9.140625" style="216"/>
    <col min="3585" max="3586" width="10.7109375" style="216" customWidth="1"/>
    <col min="3587" max="3587" width="47.7109375" style="216" customWidth="1"/>
    <col min="3588" max="3588" width="14.7109375" style="216" customWidth="1"/>
    <col min="3589" max="3589" width="12.7109375" style="216" customWidth="1"/>
    <col min="3590" max="3591" width="15.7109375" style="216" customWidth="1"/>
    <col min="3592" max="3840" width="9.140625" style="216"/>
    <col min="3841" max="3842" width="10.7109375" style="216" customWidth="1"/>
    <col min="3843" max="3843" width="47.7109375" style="216" customWidth="1"/>
    <col min="3844" max="3844" width="14.7109375" style="216" customWidth="1"/>
    <col min="3845" max="3845" width="12.7109375" style="216" customWidth="1"/>
    <col min="3846" max="3847" width="15.7109375" style="216" customWidth="1"/>
    <col min="3848" max="4096" width="9.140625" style="216"/>
    <col min="4097" max="4098" width="10.7109375" style="216" customWidth="1"/>
    <col min="4099" max="4099" width="47.7109375" style="216" customWidth="1"/>
    <col min="4100" max="4100" width="14.7109375" style="216" customWidth="1"/>
    <col min="4101" max="4101" width="12.7109375" style="216" customWidth="1"/>
    <col min="4102" max="4103" width="15.7109375" style="216" customWidth="1"/>
    <col min="4104" max="4352" width="9.140625" style="216"/>
    <col min="4353" max="4354" width="10.7109375" style="216" customWidth="1"/>
    <col min="4355" max="4355" width="47.7109375" style="216" customWidth="1"/>
    <col min="4356" max="4356" width="14.7109375" style="216" customWidth="1"/>
    <col min="4357" max="4357" width="12.7109375" style="216" customWidth="1"/>
    <col min="4358" max="4359" width="15.7109375" style="216" customWidth="1"/>
    <col min="4360" max="4608" width="9.140625" style="216"/>
    <col min="4609" max="4610" width="10.7109375" style="216" customWidth="1"/>
    <col min="4611" max="4611" width="47.7109375" style="216" customWidth="1"/>
    <col min="4612" max="4612" width="14.7109375" style="216" customWidth="1"/>
    <col min="4613" max="4613" width="12.7109375" style="216" customWidth="1"/>
    <col min="4614" max="4615" width="15.7109375" style="216" customWidth="1"/>
    <col min="4616" max="4864" width="9.140625" style="216"/>
    <col min="4865" max="4866" width="10.7109375" style="216" customWidth="1"/>
    <col min="4867" max="4867" width="47.7109375" style="216" customWidth="1"/>
    <col min="4868" max="4868" width="14.7109375" style="216" customWidth="1"/>
    <col min="4869" max="4869" width="12.7109375" style="216" customWidth="1"/>
    <col min="4870" max="4871" width="15.7109375" style="216" customWidth="1"/>
    <col min="4872" max="5120" width="9.140625" style="216"/>
    <col min="5121" max="5122" width="10.7109375" style="216" customWidth="1"/>
    <col min="5123" max="5123" width="47.7109375" style="216" customWidth="1"/>
    <col min="5124" max="5124" width="14.7109375" style="216" customWidth="1"/>
    <col min="5125" max="5125" width="12.7109375" style="216" customWidth="1"/>
    <col min="5126" max="5127" width="15.7109375" style="216" customWidth="1"/>
    <col min="5128" max="5376" width="9.140625" style="216"/>
    <col min="5377" max="5378" width="10.7109375" style="216" customWidth="1"/>
    <col min="5379" max="5379" width="47.7109375" style="216" customWidth="1"/>
    <col min="5380" max="5380" width="14.7109375" style="216" customWidth="1"/>
    <col min="5381" max="5381" width="12.7109375" style="216" customWidth="1"/>
    <col min="5382" max="5383" width="15.7109375" style="216" customWidth="1"/>
    <col min="5384" max="5632" width="9.140625" style="216"/>
    <col min="5633" max="5634" width="10.7109375" style="216" customWidth="1"/>
    <col min="5635" max="5635" width="47.7109375" style="216" customWidth="1"/>
    <col min="5636" max="5636" width="14.7109375" style="216" customWidth="1"/>
    <col min="5637" max="5637" width="12.7109375" style="216" customWidth="1"/>
    <col min="5638" max="5639" width="15.7109375" style="216" customWidth="1"/>
    <col min="5640" max="5888" width="9.140625" style="216"/>
    <col min="5889" max="5890" width="10.7109375" style="216" customWidth="1"/>
    <col min="5891" max="5891" width="47.7109375" style="216" customWidth="1"/>
    <col min="5892" max="5892" width="14.7109375" style="216" customWidth="1"/>
    <col min="5893" max="5893" width="12.7109375" style="216" customWidth="1"/>
    <col min="5894" max="5895" width="15.7109375" style="216" customWidth="1"/>
    <col min="5896" max="6144" width="9.140625" style="216"/>
    <col min="6145" max="6146" width="10.7109375" style="216" customWidth="1"/>
    <col min="6147" max="6147" width="47.7109375" style="216" customWidth="1"/>
    <col min="6148" max="6148" width="14.7109375" style="216" customWidth="1"/>
    <col min="6149" max="6149" width="12.7109375" style="216" customWidth="1"/>
    <col min="6150" max="6151" width="15.7109375" style="216" customWidth="1"/>
    <col min="6152" max="6400" width="9.140625" style="216"/>
    <col min="6401" max="6402" width="10.7109375" style="216" customWidth="1"/>
    <col min="6403" max="6403" width="47.7109375" style="216" customWidth="1"/>
    <col min="6404" max="6404" width="14.7109375" style="216" customWidth="1"/>
    <col min="6405" max="6405" width="12.7109375" style="216" customWidth="1"/>
    <col min="6406" max="6407" width="15.7109375" style="216" customWidth="1"/>
    <col min="6408" max="6656" width="9.140625" style="216"/>
    <col min="6657" max="6658" width="10.7109375" style="216" customWidth="1"/>
    <col min="6659" max="6659" width="47.7109375" style="216" customWidth="1"/>
    <col min="6660" max="6660" width="14.7109375" style="216" customWidth="1"/>
    <col min="6661" max="6661" width="12.7109375" style="216" customWidth="1"/>
    <col min="6662" max="6663" width="15.7109375" style="216" customWidth="1"/>
    <col min="6664" max="6912" width="9.140625" style="216"/>
    <col min="6913" max="6914" width="10.7109375" style="216" customWidth="1"/>
    <col min="6915" max="6915" width="47.7109375" style="216" customWidth="1"/>
    <col min="6916" max="6916" width="14.7109375" style="216" customWidth="1"/>
    <col min="6917" max="6917" width="12.7109375" style="216" customWidth="1"/>
    <col min="6918" max="6919" width="15.7109375" style="216" customWidth="1"/>
    <col min="6920" max="7168" width="9.140625" style="216"/>
    <col min="7169" max="7170" width="10.7109375" style="216" customWidth="1"/>
    <col min="7171" max="7171" width="47.7109375" style="216" customWidth="1"/>
    <col min="7172" max="7172" width="14.7109375" style="216" customWidth="1"/>
    <col min="7173" max="7173" width="12.7109375" style="216" customWidth="1"/>
    <col min="7174" max="7175" width="15.7109375" style="216" customWidth="1"/>
    <col min="7176" max="7424" width="9.140625" style="216"/>
    <col min="7425" max="7426" width="10.7109375" style="216" customWidth="1"/>
    <col min="7427" max="7427" width="47.7109375" style="216" customWidth="1"/>
    <col min="7428" max="7428" width="14.7109375" style="216" customWidth="1"/>
    <col min="7429" max="7429" width="12.7109375" style="216" customWidth="1"/>
    <col min="7430" max="7431" width="15.7109375" style="216" customWidth="1"/>
    <col min="7432" max="7680" width="9.140625" style="216"/>
    <col min="7681" max="7682" width="10.7109375" style="216" customWidth="1"/>
    <col min="7683" max="7683" width="47.7109375" style="216" customWidth="1"/>
    <col min="7684" max="7684" width="14.7109375" style="216" customWidth="1"/>
    <col min="7685" max="7685" width="12.7109375" style="216" customWidth="1"/>
    <col min="7686" max="7687" width="15.7109375" style="216" customWidth="1"/>
    <col min="7688" max="7936" width="9.140625" style="216"/>
    <col min="7937" max="7938" width="10.7109375" style="216" customWidth="1"/>
    <col min="7939" max="7939" width="47.7109375" style="216" customWidth="1"/>
    <col min="7940" max="7940" width="14.7109375" style="216" customWidth="1"/>
    <col min="7941" max="7941" width="12.7109375" style="216" customWidth="1"/>
    <col min="7942" max="7943" width="15.7109375" style="216" customWidth="1"/>
    <col min="7944" max="8192" width="9.140625" style="216"/>
    <col min="8193" max="8194" width="10.7109375" style="216" customWidth="1"/>
    <col min="8195" max="8195" width="47.7109375" style="216" customWidth="1"/>
    <col min="8196" max="8196" width="14.7109375" style="216" customWidth="1"/>
    <col min="8197" max="8197" width="12.7109375" style="216" customWidth="1"/>
    <col min="8198" max="8199" width="15.7109375" style="216" customWidth="1"/>
    <col min="8200" max="8448" width="9.140625" style="216"/>
    <col min="8449" max="8450" width="10.7109375" style="216" customWidth="1"/>
    <col min="8451" max="8451" width="47.7109375" style="216" customWidth="1"/>
    <col min="8452" max="8452" width="14.7109375" style="216" customWidth="1"/>
    <col min="8453" max="8453" width="12.7109375" style="216" customWidth="1"/>
    <col min="8454" max="8455" width="15.7109375" style="216" customWidth="1"/>
    <col min="8456" max="8704" width="9.140625" style="216"/>
    <col min="8705" max="8706" width="10.7109375" style="216" customWidth="1"/>
    <col min="8707" max="8707" width="47.7109375" style="216" customWidth="1"/>
    <col min="8708" max="8708" width="14.7109375" style="216" customWidth="1"/>
    <col min="8709" max="8709" width="12.7109375" style="216" customWidth="1"/>
    <col min="8710" max="8711" width="15.7109375" style="216" customWidth="1"/>
    <col min="8712" max="8960" width="9.140625" style="216"/>
    <col min="8961" max="8962" width="10.7109375" style="216" customWidth="1"/>
    <col min="8963" max="8963" width="47.7109375" style="216" customWidth="1"/>
    <col min="8964" max="8964" width="14.7109375" style="216" customWidth="1"/>
    <col min="8965" max="8965" width="12.7109375" style="216" customWidth="1"/>
    <col min="8966" max="8967" width="15.7109375" style="216" customWidth="1"/>
    <col min="8968" max="9216" width="9.140625" style="216"/>
    <col min="9217" max="9218" width="10.7109375" style="216" customWidth="1"/>
    <col min="9219" max="9219" width="47.7109375" style="216" customWidth="1"/>
    <col min="9220" max="9220" width="14.7109375" style="216" customWidth="1"/>
    <col min="9221" max="9221" width="12.7109375" style="216" customWidth="1"/>
    <col min="9222" max="9223" width="15.7109375" style="216" customWidth="1"/>
    <col min="9224" max="9472" width="9.140625" style="216"/>
    <col min="9473" max="9474" width="10.7109375" style="216" customWidth="1"/>
    <col min="9475" max="9475" width="47.7109375" style="216" customWidth="1"/>
    <col min="9476" max="9476" width="14.7109375" style="216" customWidth="1"/>
    <col min="9477" max="9477" width="12.7109375" style="216" customWidth="1"/>
    <col min="9478" max="9479" width="15.7109375" style="216" customWidth="1"/>
    <col min="9480" max="9728" width="9.140625" style="216"/>
    <col min="9729" max="9730" width="10.7109375" style="216" customWidth="1"/>
    <col min="9731" max="9731" width="47.7109375" style="216" customWidth="1"/>
    <col min="9732" max="9732" width="14.7109375" style="216" customWidth="1"/>
    <col min="9733" max="9733" width="12.7109375" style="216" customWidth="1"/>
    <col min="9734" max="9735" width="15.7109375" style="216" customWidth="1"/>
    <col min="9736" max="9984" width="9.140625" style="216"/>
    <col min="9985" max="9986" width="10.7109375" style="216" customWidth="1"/>
    <col min="9987" max="9987" width="47.7109375" style="216" customWidth="1"/>
    <col min="9988" max="9988" width="14.7109375" style="216" customWidth="1"/>
    <col min="9989" max="9989" width="12.7109375" style="216" customWidth="1"/>
    <col min="9990" max="9991" width="15.7109375" style="216" customWidth="1"/>
    <col min="9992" max="10240" width="9.140625" style="216"/>
    <col min="10241" max="10242" width="10.7109375" style="216" customWidth="1"/>
    <col min="10243" max="10243" width="47.7109375" style="216" customWidth="1"/>
    <col min="10244" max="10244" width="14.7109375" style="216" customWidth="1"/>
    <col min="10245" max="10245" width="12.7109375" style="216" customWidth="1"/>
    <col min="10246" max="10247" width="15.7109375" style="216" customWidth="1"/>
    <col min="10248" max="10496" width="9.140625" style="216"/>
    <col min="10497" max="10498" width="10.7109375" style="216" customWidth="1"/>
    <col min="10499" max="10499" width="47.7109375" style="216" customWidth="1"/>
    <col min="10500" max="10500" width="14.7109375" style="216" customWidth="1"/>
    <col min="10501" max="10501" width="12.7109375" style="216" customWidth="1"/>
    <col min="10502" max="10503" width="15.7109375" style="216" customWidth="1"/>
    <col min="10504" max="10752" width="9.140625" style="216"/>
    <col min="10753" max="10754" width="10.7109375" style="216" customWidth="1"/>
    <col min="10755" max="10755" width="47.7109375" style="216" customWidth="1"/>
    <col min="10756" max="10756" width="14.7109375" style="216" customWidth="1"/>
    <col min="10757" max="10757" width="12.7109375" style="216" customWidth="1"/>
    <col min="10758" max="10759" width="15.7109375" style="216" customWidth="1"/>
    <col min="10760" max="11008" width="9.140625" style="216"/>
    <col min="11009" max="11010" width="10.7109375" style="216" customWidth="1"/>
    <col min="11011" max="11011" width="47.7109375" style="216" customWidth="1"/>
    <col min="11012" max="11012" width="14.7109375" style="216" customWidth="1"/>
    <col min="11013" max="11013" width="12.7109375" style="216" customWidth="1"/>
    <col min="11014" max="11015" width="15.7109375" style="216" customWidth="1"/>
    <col min="11016" max="11264" width="9.140625" style="216"/>
    <col min="11265" max="11266" width="10.7109375" style="216" customWidth="1"/>
    <col min="11267" max="11267" width="47.7109375" style="216" customWidth="1"/>
    <col min="11268" max="11268" width="14.7109375" style="216" customWidth="1"/>
    <col min="11269" max="11269" width="12.7109375" style="216" customWidth="1"/>
    <col min="11270" max="11271" width="15.7109375" style="216" customWidth="1"/>
    <col min="11272" max="11520" width="9.140625" style="216"/>
    <col min="11521" max="11522" width="10.7109375" style="216" customWidth="1"/>
    <col min="11523" max="11523" width="47.7109375" style="216" customWidth="1"/>
    <col min="11524" max="11524" width="14.7109375" style="216" customWidth="1"/>
    <col min="11525" max="11525" width="12.7109375" style="216" customWidth="1"/>
    <col min="11526" max="11527" width="15.7109375" style="216" customWidth="1"/>
    <col min="11528" max="11776" width="9.140625" style="216"/>
    <col min="11777" max="11778" width="10.7109375" style="216" customWidth="1"/>
    <col min="11779" max="11779" width="47.7109375" style="216" customWidth="1"/>
    <col min="11780" max="11780" width="14.7109375" style="216" customWidth="1"/>
    <col min="11781" max="11781" width="12.7109375" style="216" customWidth="1"/>
    <col min="11782" max="11783" width="15.7109375" style="216" customWidth="1"/>
    <col min="11784" max="12032" width="9.140625" style="216"/>
    <col min="12033" max="12034" width="10.7109375" style="216" customWidth="1"/>
    <col min="12035" max="12035" width="47.7109375" style="216" customWidth="1"/>
    <col min="12036" max="12036" width="14.7109375" style="216" customWidth="1"/>
    <col min="12037" max="12037" width="12.7109375" style="216" customWidth="1"/>
    <col min="12038" max="12039" width="15.7109375" style="216" customWidth="1"/>
    <col min="12040" max="12288" width="9.140625" style="216"/>
    <col min="12289" max="12290" width="10.7109375" style="216" customWidth="1"/>
    <col min="12291" max="12291" width="47.7109375" style="216" customWidth="1"/>
    <col min="12292" max="12292" width="14.7109375" style="216" customWidth="1"/>
    <col min="12293" max="12293" width="12.7109375" style="216" customWidth="1"/>
    <col min="12294" max="12295" width="15.7109375" style="216" customWidth="1"/>
    <col min="12296" max="12544" width="9.140625" style="216"/>
    <col min="12545" max="12546" width="10.7109375" style="216" customWidth="1"/>
    <col min="12547" max="12547" width="47.7109375" style="216" customWidth="1"/>
    <col min="12548" max="12548" width="14.7109375" style="216" customWidth="1"/>
    <col min="12549" max="12549" width="12.7109375" style="216" customWidth="1"/>
    <col min="12550" max="12551" width="15.7109375" style="216" customWidth="1"/>
    <col min="12552" max="12800" width="9.140625" style="216"/>
    <col min="12801" max="12802" width="10.7109375" style="216" customWidth="1"/>
    <col min="12803" max="12803" width="47.7109375" style="216" customWidth="1"/>
    <col min="12804" max="12804" width="14.7109375" style="216" customWidth="1"/>
    <col min="12805" max="12805" width="12.7109375" style="216" customWidth="1"/>
    <col min="12806" max="12807" width="15.7109375" style="216" customWidth="1"/>
    <col min="12808" max="13056" width="9.140625" style="216"/>
    <col min="13057" max="13058" width="10.7109375" style="216" customWidth="1"/>
    <col min="13059" max="13059" width="47.7109375" style="216" customWidth="1"/>
    <col min="13060" max="13060" width="14.7109375" style="216" customWidth="1"/>
    <col min="13061" max="13061" width="12.7109375" style="216" customWidth="1"/>
    <col min="13062" max="13063" width="15.7109375" style="216" customWidth="1"/>
    <col min="13064" max="13312" width="9.140625" style="216"/>
    <col min="13313" max="13314" width="10.7109375" style="216" customWidth="1"/>
    <col min="13315" max="13315" width="47.7109375" style="216" customWidth="1"/>
    <col min="13316" max="13316" width="14.7109375" style="216" customWidth="1"/>
    <col min="13317" max="13317" width="12.7109375" style="216" customWidth="1"/>
    <col min="13318" max="13319" width="15.7109375" style="216" customWidth="1"/>
    <col min="13320" max="13568" width="9.140625" style="216"/>
    <col min="13569" max="13570" width="10.7109375" style="216" customWidth="1"/>
    <col min="13571" max="13571" width="47.7109375" style="216" customWidth="1"/>
    <col min="13572" max="13572" width="14.7109375" style="216" customWidth="1"/>
    <col min="13573" max="13573" width="12.7109375" style="216" customWidth="1"/>
    <col min="13574" max="13575" width="15.7109375" style="216" customWidth="1"/>
    <col min="13576" max="13824" width="9.140625" style="216"/>
    <col min="13825" max="13826" width="10.7109375" style="216" customWidth="1"/>
    <col min="13827" max="13827" width="47.7109375" style="216" customWidth="1"/>
    <col min="13828" max="13828" width="14.7109375" style="216" customWidth="1"/>
    <col min="13829" max="13829" width="12.7109375" style="216" customWidth="1"/>
    <col min="13830" max="13831" width="15.7109375" style="216" customWidth="1"/>
    <col min="13832" max="14080" width="9.140625" style="216"/>
    <col min="14081" max="14082" width="10.7109375" style="216" customWidth="1"/>
    <col min="14083" max="14083" width="47.7109375" style="216" customWidth="1"/>
    <col min="14084" max="14084" width="14.7109375" style="216" customWidth="1"/>
    <col min="14085" max="14085" width="12.7109375" style="216" customWidth="1"/>
    <col min="14086" max="14087" width="15.7109375" style="216" customWidth="1"/>
    <col min="14088" max="14336" width="9.140625" style="216"/>
    <col min="14337" max="14338" width="10.7109375" style="216" customWidth="1"/>
    <col min="14339" max="14339" width="47.7109375" style="216" customWidth="1"/>
    <col min="14340" max="14340" width="14.7109375" style="216" customWidth="1"/>
    <col min="14341" max="14341" width="12.7109375" style="216" customWidth="1"/>
    <col min="14342" max="14343" width="15.7109375" style="216" customWidth="1"/>
    <col min="14344" max="14592" width="9.140625" style="216"/>
    <col min="14593" max="14594" width="10.7109375" style="216" customWidth="1"/>
    <col min="14595" max="14595" width="47.7109375" style="216" customWidth="1"/>
    <col min="14596" max="14596" width="14.7109375" style="216" customWidth="1"/>
    <col min="14597" max="14597" width="12.7109375" style="216" customWidth="1"/>
    <col min="14598" max="14599" width="15.7109375" style="216" customWidth="1"/>
    <col min="14600" max="14848" width="9.140625" style="216"/>
    <col min="14849" max="14850" width="10.7109375" style="216" customWidth="1"/>
    <col min="14851" max="14851" width="47.7109375" style="216" customWidth="1"/>
    <col min="14852" max="14852" width="14.7109375" style="216" customWidth="1"/>
    <col min="14853" max="14853" width="12.7109375" style="216" customWidth="1"/>
    <col min="14854" max="14855" width="15.7109375" style="216" customWidth="1"/>
    <col min="14856" max="15104" width="9.140625" style="216"/>
    <col min="15105" max="15106" width="10.7109375" style="216" customWidth="1"/>
    <col min="15107" max="15107" width="47.7109375" style="216" customWidth="1"/>
    <col min="15108" max="15108" width="14.7109375" style="216" customWidth="1"/>
    <col min="15109" max="15109" width="12.7109375" style="216" customWidth="1"/>
    <col min="15110" max="15111" width="15.7109375" style="216" customWidth="1"/>
    <col min="15112" max="15360" width="9.140625" style="216"/>
    <col min="15361" max="15362" width="10.7109375" style="216" customWidth="1"/>
    <col min="15363" max="15363" width="47.7109375" style="216" customWidth="1"/>
    <col min="15364" max="15364" width="14.7109375" style="216" customWidth="1"/>
    <col min="15365" max="15365" width="12.7109375" style="216" customWidth="1"/>
    <col min="15366" max="15367" width="15.7109375" style="216" customWidth="1"/>
    <col min="15368" max="15616" width="9.140625" style="216"/>
    <col min="15617" max="15618" width="10.7109375" style="216" customWidth="1"/>
    <col min="15619" max="15619" width="47.7109375" style="216" customWidth="1"/>
    <col min="15620" max="15620" width="14.7109375" style="216" customWidth="1"/>
    <col min="15621" max="15621" width="12.7109375" style="216" customWidth="1"/>
    <col min="15622" max="15623" width="15.7109375" style="216" customWidth="1"/>
    <col min="15624" max="15872" width="9.140625" style="216"/>
    <col min="15873" max="15874" width="10.7109375" style="216" customWidth="1"/>
    <col min="15875" max="15875" width="47.7109375" style="216" customWidth="1"/>
    <col min="15876" max="15876" width="14.7109375" style="216" customWidth="1"/>
    <col min="15877" max="15877" width="12.7109375" style="216" customWidth="1"/>
    <col min="15878" max="15879" width="15.7109375" style="216" customWidth="1"/>
    <col min="15880" max="16128" width="9.140625" style="216"/>
    <col min="16129" max="16130" width="10.7109375" style="216" customWidth="1"/>
    <col min="16131" max="16131" width="47.7109375" style="216" customWidth="1"/>
    <col min="16132" max="16132" width="14.7109375" style="216" customWidth="1"/>
    <col min="16133" max="16133" width="12.7109375" style="216" customWidth="1"/>
    <col min="16134" max="16135" width="15.7109375" style="216" customWidth="1"/>
    <col min="16136" max="16384" width="9.140625" style="216"/>
  </cols>
  <sheetData>
    <row r="1" spans="1:9" s="258" customFormat="1" ht="20.25">
      <c r="A1" s="396" t="s">
        <v>688</v>
      </c>
      <c r="B1" s="396"/>
      <c r="C1" s="396"/>
      <c r="D1" s="396"/>
      <c r="E1" s="396"/>
      <c r="F1" s="396"/>
      <c r="G1" s="396"/>
      <c r="H1" s="396"/>
      <c r="I1" s="396"/>
    </row>
    <row r="2" spans="1:9" s="258" customFormat="1" ht="20.25">
      <c r="A2" s="396" t="s">
        <v>689</v>
      </c>
      <c r="B2" s="396"/>
      <c r="C2" s="396"/>
      <c r="D2" s="396"/>
      <c r="E2" s="396"/>
      <c r="F2" s="396"/>
      <c r="G2" s="299"/>
      <c r="H2" s="299"/>
      <c r="I2" s="299"/>
    </row>
    <row r="3" spans="1:9" s="258" customFormat="1">
      <c r="C3" s="12"/>
      <c r="E3" s="45"/>
      <c r="F3" s="45"/>
    </row>
    <row r="4" spans="1:9" s="258" customFormat="1" ht="18">
      <c r="A4" s="406" t="s">
        <v>693</v>
      </c>
      <c r="B4" s="406"/>
      <c r="C4" s="406"/>
      <c r="D4" s="406"/>
      <c r="E4" s="406"/>
      <c r="F4" s="406"/>
      <c r="G4" s="299"/>
      <c r="H4" s="299"/>
      <c r="I4" s="299"/>
    </row>
    <row r="5" spans="1:9" s="217" customFormat="1" ht="18">
      <c r="A5" s="220"/>
      <c r="B5" s="220"/>
      <c r="C5" s="221"/>
      <c r="D5" s="220"/>
      <c r="E5" s="222"/>
      <c r="F5" s="223"/>
      <c r="G5" s="224"/>
    </row>
    <row r="6" spans="1:9" s="230" customFormat="1" ht="30.75" thickBot="1">
      <c r="A6" s="225" t="s">
        <v>483</v>
      </c>
      <c r="B6" s="225" t="s">
        <v>484</v>
      </c>
      <c r="C6" s="226" t="s">
        <v>485</v>
      </c>
      <c r="D6" s="225" t="s">
        <v>486</v>
      </c>
      <c r="E6" s="227" t="s">
        <v>326</v>
      </c>
      <c r="F6" s="228" t="s">
        <v>487</v>
      </c>
      <c r="G6" s="229" t="s">
        <v>488</v>
      </c>
    </row>
    <row r="7" spans="1:9" s="236" customFormat="1">
      <c r="A7" s="231"/>
      <c r="B7" s="231"/>
      <c r="C7" s="232"/>
      <c r="D7" s="231"/>
      <c r="E7" s="233"/>
      <c r="F7" s="234"/>
      <c r="G7" s="235"/>
    </row>
    <row r="8" spans="1:9">
      <c r="C8" s="320" t="s">
        <v>684</v>
      </c>
      <c r="D8" s="318"/>
      <c r="E8" s="319"/>
      <c r="F8" s="321" t="s">
        <v>755</v>
      </c>
      <c r="G8" s="322">
        <f>+SUM(G9:G19)</f>
        <v>0</v>
      </c>
    </row>
    <row r="9" spans="1:9" s="236" customFormat="1">
      <c r="A9" s="231"/>
      <c r="B9" s="231"/>
      <c r="C9" s="238"/>
      <c r="D9" s="231"/>
      <c r="E9" s="233"/>
      <c r="F9" s="239"/>
      <c r="G9" s="240"/>
    </row>
    <row r="10" spans="1:9" s="236" customFormat="1">
      <c r="A10" s="323"/>
      <c r="B10" s="323"/>
      <c r="C10" s="324" t="s">
        <v>750</v>
      </c>
      <c r="D10" s="323"/>
      <c r="E10" s="325"/>
      <c r="F10" s="326"/>
      <c r="G10" s="327"/>
    </row>
    <row r="11" spans="1:9" s="236" customFormat="1" ht="38.25">
      <c r="A11" s="391" t="s">
        <v>489</v>
      </c>
      <c r="B11" s="389" t="s">
        <v>752</v>
      </c>
      <c r="C11" s="392" t="s">
        <v>701</v>
      </c>
      <c r="D11" s="391" t="s">
        <v>490</v>
      </c>
      <c r="E11" s="390">
        <v>1</v>
      </c>
      <c r="F11" s="393">
        <v>0</v>
      </c>
      <c r="G11" s="394">
        <f t="shared" ref="G11:G13" si="0">ROUND(E11*F11,2)</f>
        <v>0</v>
      </c>
    </row>
    <row r="12" spans="1:9" s="236" customFormat="1" ht="63.75">
      <c r="A12" s="391" t="s">
        <v>491</v>
      </c>
      <c r="B12" s="389" t="s">
        <v>753</v>
      </c>
      <c r="C12" s="392" t="s">
        <v>702</v>
      </c>
      <c r="D12" s="391" t="s">
        <v>490</v>
      </c>
      <c r="E12" s="390">
        <v>1</v>
      </c>
      <c r="F12" s="393">
        <v>0</v>
      </c>
      <c r="G12" s="394">
        <f t="shared" si="0"/>
        <v>0</v>
      </c>
    </row>
    <row r="13" spans="1:9" s="236" customFormat="1" ht="25.5">
      <c r="A13" s="391" t="s">
        <v>492</v>
      </c>
      <c r="B13" s="389" t="s">
        <v>754</v>
      </c>
      <c r="C13" s="329" t="s">
        <v>703</v>
      </c>
      <c r="D13" s="391" t="s">
        <v>490</v>
      </c>
      <c r="E13" s="390">
        <v>1</v>
      </c>
      <c r="F13" s="393">
        <v>0</v>
      </c>
      <c r="G13" s="394">
        <f t="shared" si="0"/>
        <v>0</v>
      </c>
    </row>
    <row r="14" spans="1:9" s="236" customFormat="1">
      <c r="A14" s="231"/>
      <c r="B14" s="231"/>
      <c r="C14" s="238"/>
      <c r="D14" s="231"/>
      <c r="E14" s="233"/>
      <c r="F14" s="239"/>
      <c r="G14" s="240"/>
    </row>
    <row r="15" spans="1:9" s="236" customFormat="1">
      <c r="A15" s="231"/>
      <c r="B15" s="231"/>
      <c r="C15" s="238"/>
      <c r="D15" s="231"/>
      <c r="E15" s="233"/>
      <c r="F15" s="239"/>
      <c r="G15" s="240"/>
    </row>
    <row r="16" spans="1:9">
      <c r="C16" s="237" t="s">
        <v>751</v>
      </c>
    </row>
    <row r="17" spans="1:7" s="244" customFormat="1">
      <c r="A17" s="241" t="s">
        <v>489</v>
      </c>
      <c r="B17" s="241" t="s">
        <v>697</v>
      </c>
      <c r="C17" s="242" t="s">
        <v>494</v>
      </c>
      <c r="D17" s="241" t="s">
        <v>493</v>
      </c>
      <c r="E17" s="218">
        <v>52</v>
      </c>
      <c r="F17" s="393">
        <v>0</v>
      </c>
      <c r="G17" s="394">
        <f t="shared" ref="G17" si="1">ROUND(E17*F17,2)</f>
        <v>0</v>
      </c>
    </row>
    <row r="18" spans="1:7" s="244" customFormat="1" ht="25.5">
      <c r="A18" s="241"/>
      <c r="B18" s="241"/>
      <c r="C18" s="245" t="s">
        <v>495</v>
      </c>
      <c r="D18" s="241"/>
      <c r="E18" s="218"/>
      <c r="F18" s="243"/>
      <c r="G18" s="219"/>
    </row>
    <row r="19" spans="1:7" s="244" customFormat="1">
      <c r="A19" s="241" t="s">
        <v>491</v>
      </c>
      <c r="B19" s="241" t="s">
        <v>699</v>
      </c>
      <c r="C19" s="242" t="s">
        <v>496</v>
      </c>
      <c r="D19" s="241" t="s">
        <v>493</v>
      </c>
      <c r="E19" s="218">
        <v>146</v>
      </c>
      <c r="F19" s="393">
        <v>0</v>
      </c>
      <c r="G19" s="394">
        <f t="shared" ref="G19" si="2">ROUND(E19*F19,2)</f>
        <v>0</v>
      </c>
    </row>
    <row r="20" spans="1:7" s="244" customFormat="1" ht="38.25">
      <c r="A20" s="241"/>
      <c r="B20" s="241"/>
      <c r="C20" s="245" t="s">
        <v>497</v>
      </c>
      <c r="D20" s="241"/>
      <c r="E20" s="218"/>
      <c r="F20" s="243"/>
      <c r="G20" s="219"/>
    </row>
  </sheetData>
  <mergeCells count="3">
    <mergeCell ref="A1:I1"/>
    <mergeCell ref="A2:F2"/>
    <mergeCell ref="A4:F4"/>
  </mergeCells>
  <pageMargins left="0.7" right="0.7" top="0.75" bottom="0.75" header="0.3" footer="0.3"/>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workbookViewId="0">
      <selection sqref="A1:I1"/>
    </sheetView>
  </sheetViews>
  <sheetFormatPr defaultRowHeight="12.75"/>
  <cols>
    <col min="1" max="1" width="4.7109375" style="104" customWidth="1"/>
    <col min="2" max="2" width="8.7109375" style="104" customWidth="1"/>
    <col min="3" max="3" width="44.5703125" style="104" customWidth="1"/>
    <col min="4" max="4" width="5.7109375" style="104" customWidth="1"/>
    <col min="5" max="5" width="9.140625" style="100" customWidth="1"/>
    <col min="6" max="6" width="6.28515625" style="104" customWidth="1"/>
    <col min="7" max="7" width="9.7109375" style="100" customWidth="1"/>
    <col min="8" max="16384" width="9.140625" style="104"/>
  </cols>
  <sheetData>
    <row r="1" spans="1:9" s="258" customFormat="1" ht="20.25">
      <c r="A1" s="396" t="s">
        <v>688</v>
      </c>
      <c r="B1" s="396"/>
      <c r="C1" s="396"/>
      <c r="D1" s="396"/>
      <c r="E1" s="396"/>
      <c r="F1" s="396"/>
      <c r="G1" s="396"/>
      <c r="H1" s="396"/>
      <c r="I1" s="396"/>
    </row>
    <row r="2" spans="1:9" s="258" customFormat="1" ht="20.25">
      <c r="A2" s="396" t="s">
        <v>689</v>
      </c>
      <c r="B2" s="396"/>
      <c r="C2" s="396"/>
      <c r="D2" s="396"/>
      <c r="E2" s="396"/>
      <c r="F2" s="396"/>
      <c r="G2" s="299"/>
      <c r="H2" s="299"/>
      <c r="I2" s="299"/>
    </row>
    <row r="3" spans="1:9" s="258" customFormat="1">
      <c r="C3" s="12"/>
      <c r="E3" s="45"/>
      <c r="F3" s="45"/>
    </row>
    <row r="4" spans="1:9" s="258" customFormat="1" ht="18">
      <c r="A4" s="406" t="s">
        <v>694</v>
      </c>
      <c r="B4" s="406"/>
      <c r="C4" s="406"/>
      <c r="D4" s="406"/>
      <c r="E4" s="406"/>
      <c r="F4" s="406"/>
      <c r="G4" s="299"/>
      <c r="H4" s="299"/>
      <c r="I4" s="299"/>
    </row>
    <row r="5" spans="1:9">
      <c r="C5" s="246"/>
    </row>
    <row r="6" spans="1:9" ht="22.5">
      <c r="A6" s="247" t="s">
        <v>498</v>
      </c>
      <c r="B6" s="247" t="s">
        <v>499</v>
      </c>
      <c r="C6" s="247" t="s">
        <v>483</v>
      </c>
      <c r="D6" s="247" t="s">
        <v>500</v>
      </c>
      <c r="E6" s="248" t="s">
        <v>327</v>
      </c>
      <c r="F6" s="247" t="s">
        <v>326</v>
      </c>
      <c r="G6" s="248" t="s">
        <v>501</v>
      </c>
    </row>
    <row r="7" spans="1:9">
      <c r="A7" s="249"/>
      <c r="B7" s="387" t="s">
        <v>502</v>
      </c>
      <c r="C7" s="387" t="s">
        <v>503</v>
      </c>
      <c r="D7" s="387"/>
      <c r="E7" s="388"/>
      <c r="F7" s="387"/>
      <c r="G7" s="388">
        <f>SUM(G8:G19)</f>
        <v>0</v>
      </c>
    </row>
    <row r="8" spans="1:9">
      <c r="A8" s="249">
        <v>1</v>
      </c>
      <c r="B8" s="249" t="s">
        <v>504</v>
      </c>
      <c r="C8" s="249" t="s">
        <v>505</v>
      </c>
      <c r="D8" s="249" t="s">
        <v>506</v>
      </c>
      <c r="E8" s="250"/>
      <c r="F8" s="249">
        <v>138</v>
      </c>
      <c r="G8" s="250">
        <f>ROUND(E8*F8,2)</f>
        <v>0</v>
      </c>
    </row>
    <row r="9" spans="1:9">
      <c r="A9" s="249">
        <v>2</v>
      </c>
      <c r="B9" s="249" t="s">
        <v>507</v>
      </c>
      <c r="C9" s="249" t="s">
        <v>508</v>
      </c>
      <c r="D9" s="249" t="s">
        <v>506</v>
      </c>
      <c r="E9" s="250"/>
      <c r="F9" s="249">
        <v>18</v>
      </c>
      <c r="G9" s="250">
        <f t="shared" ref="G9:G72" si="0">ROUND(E9*F9,2)</f>
        <v>0</v>
      </c>
    </row>
    <row r="10" spans="1:9">
      <c r="A10" s="249">
        <v>3</v>
      </c>
      <c r="B10" s="249" t="s">
        <v>509</v>
      </c>
      <c r="C10" s="249" t="s">
        <v>510</v>
      </c>
      <c r="D10" s="249" t="s">
        <v>506</v>
      </c>
      <c r="E10" s="250"/>
      <c r="F10" s="249">
        <v>100</v>
      </c>
      <c r="G10" s="250">
        <f t="shared" si="0"/>
        <v>0</v>
      </c>
    </row>
    <row r="11" spans="1:9">
      <c r="A11" s="249">
        <v>4</v>
      </c>
      <c r="B11" s="249" t="s">
        <v>511</v>
      </c>
      <c r="C11" s="249" t="s">
        <v>512</v>
      </c>
      <c r="D11" s="249" t="s">
        <v>506</v>
      </c>
      <c r="E11" s="250"/>
      <c r="F11" s="249">
        <v>185</v>
      </c>
      <c r="G11" s="250">
        <f t="shared" si="0"/>
        <v>0</v>
      </c>
    </row>
    <row r="12" spans="1:9">
      <c r="A12" s="249">
        <v>5</v>
      </c>
      <c r="B12" s="249" t="s">
        <v>513</v>
      </c>
      <c r="C12" s="249" t="s">
        <v>514</v>
      </c>
      <c r="D12" s="249" t="s">
        <v>506</v>
      </c>
      <c r="E12" s="250"/>
      <c r="F12" s="249">
        <v>85</v>
      </c>
      <c r="G12" s="250">
        <f t="shared" si="0"/>
        <v>0</v>
      </c>
    </row>
    <row r="13" spans="1:9">
      <c r="A13" s="249">
        <v>6</v>
      </c>
      <c r="B13" s="249" t="s">
        <v>515</v>
      </c>
      <c r="C13" s="249" t="s">
        <v>516</v>
      </c>
      <c r="D13" s="249" t="s">
        <v>517</v>
      </c>
      <c r="E13" s="250"/>
      <c r="F13" s="249">
        <v>3</v>
      </c>
      <c r="G13" s="250">
        <f t="shared" si="0"/>
        <v>0</v>
      </c>
    </row>
    <row r="14" spans="1:9">
      <c r="A14" s="249">
        <v>7</v>
      </c>
      <c r="B14" s="249" t="s">
        <v>518</v>
      </c>
      <c r="C14" s="249" t="s">
        <v>519</v>
      </c>
      <c r="D14" s="249" t="s">
        <v>490</v>
      </c>
      <c r="E14" s="250"/>
      <c r="F14" s="249">
        <v>8</v>
      </c>
      <c r="G14" s="250">
        <f t="shared" si="0"/>
        <v>0</v>
      </c>
    </row>
    <row r="15" spans="1:9">
      <c r="A15" s="249">
        <v>8</v>
      </c>
      <c r="B15" s="249" t="s">
        <v>520</v>
      </c>
      <c r="C15" s="249" t="s">
        <v>521</v>
      </c>
      <c r="D15" s="249" t="s">
        <v>506</v>
      </c>
      <c r="E15" s="250"/>
      <c r="F15" s="249">
        <v>367</v>
      </c>
      <c r="G15" s="250">
        <f t="shared" si="0"/>
        <v>0</v>
      </c>
    </row>
    <row r="16" spans="1:9">
      <c r="A16" s="249">
        <v>9</v>
      </c>
      <c r="B16" s="249" t="s">
        <v>522</v>
      </c>
      <c r="C16" s="249" t="s">
        <v>523</v>
      </c>
      <c r="D16" s="249" t="s">
        <v>506</v>
      </c>
      <c r="E16" s="250"/>
      <c r="F16" s="249">
        <v>22</v>
      </c>
      <c r="G16" s="250">
        <f t="shared" si="0"/>
        <v>0</v>
      </c>
    </row>
    <row r="17" spans="1:7">
      <c r="A17" s="249">
        <v>10</v>
      </c>
      <c r="B17" s="249" t="s">
        <v>524</v>
      </c>
      <c r="C17" s="249" t="s">
        <v>525</v>
      </c>
      <c r="D17" s="249" t="s">
        <v>490</v>
      </c>
      <c r="E17" s="250"/>
      <c r="F17" s="249">
        <v>2</v>
      </c>
      <c r="G17" s="250">
        <f t="shared" si="0"/>
        <v>0</v>
      </c>
    </row>
    <row r="18" spans="1:7">
      <c r="A18" s="249">
        <v>11</v>
      </c>
      <c r="B18" s="249" t="s">
        <v>526</v>
      </c>
      <c r="C18" s="249" t="s">
        <v>527</v>
      </c>
      <c r="D18" s="249" t="s">
        <v>490</v>
      </c>
      <c r="E18" s="250"/>
      <c r="F18" s="249">
        <v>5</v>
      </c>
      <c r="G18" s="250">
        <f t="shared" si="0"/>
        <v>0</v>
      </c>
    </row>
    <row r="19" spans="1:7">
      <c r="A19" s="249">
        <v>12</v>
      </c>
      <c r="B19" s="249" t="s">
        <v>528</v>
      </c>
      <c r="C19" s="249" t="s">
        <v>529</v>
      </c>
      <c r="D19" s="249" t="s">
        <v>490</v>
      </c>
      <c r="E19" s="250"/>
      <c r="F19" s="249">
        <v>3</v>
      </c>
      <c r="G19" s="250">
        <f t="shared" si="0"/>
        <v>0</v>
      </c>
    </row>
    <row r="20" spans="1:7">
      <c r="A20" s="249"/>
      <c r="B20" s="387" t="s">
        <v>530</v>
      </c>
      <c r="C20" s="387" t="s">
        <v>531</v>
      </c>
      <c r="D20" s="387"/>
      <c r="E20" s="388"/>
      <c r="F20" s="387"/>
      <c r="G20" s="388">
        <f>SUM(G21:G31)</f>
        <v>0</v>
      </c>
    </row>
    <row r="21" spans="1:7" ht="33.75">
      <c r="A21" s="249">
        <v>13</v>
      </c>
      <c r="B21" s="249" t="s">
        <v>532</v>
      </c>
      <c r="C21" s="249" t="s">
        <v>533</v>
      </c>
      <c r="D21" s="249" t="s">
        <v>534</v>
      </c>
      <c r="E21" s="250"/>
      <c r="F21" s="249">
        <v>0.18</v>
      </c>
      <c r="G21" s="250">
        <f t="shared" si="0"/>
        <v>0</v>
      </c>
    </row>
    <row r="22" spans="1:7" ht="90">
      <c r="A22" s="249">
        <v>14</v>
      </c>
      <c r="B22" s="249" t="s">
        <v>535</v>
      </c>
      <c r="C22" s="249" t="s">
        <v>536</v>
      </c>
      <c r="D22" s="249" t="s">
        <v>506</v>
      </c>
      <c r="E22" s="250"/>
      <c r="F22" s="249">
        <v>160</v>
      </c>
      <c r="G22" s="250">
        <f t="shared" si="0"/>
        <v>0</v>
      </c>
    </row>
    <row r="23" spans="1:7" ht="101.25">
      <c r="A23" s="249">
        <v>15</v>
      </c>
      <c r="B23" s="249" t="s">
        <v>537</v>
      </c>
      <c r="C23" s="249" t="s">
        <v>538</v>
      </c>
      <c r="D23" s="249" t="s">
        <v>506</v>
      </c>
      <c r="E23" s="250"/>
      <c r="F23" s="249">
        <v>20</v>
      </c>
      <c r="G23" s="250">
        <f t="shared" si="0"/>
        <v>0</v>
      </c>
    </row>
    <row r="24" spans="1:7" ht="22.5">
      <c r="A24" s="249">
        <v>16</v>
      </c>
      <c r="B24" s="249" t="s">
        <v>539</v>
      </c>
      <c r="C24" s="249" t="s">
        <v>540</v>
      </c>
      <c r="D24" s="249" t="s">
        <v>541</v>
      </c>
      <c r="E24" s="250"/>
      <c r="F24" s="249">
        <v>2</v>
      </c>
      <c r="G24" s="250">
        <f t="shared" si="0"/>
        <v>0</v>
      </c>
    </row>
    <row r="25" spans="1:7" ht="22.5">
      <c r="A25" s="249">
        <v>17</v>
      </c>
      <c r="B25" s="249" t="s">
        <v>542</v>
      </c>
      <c r="C25" s="249" t="s">
        <v>543</v>
      </c>
      <c r="D25" s="249" t="s">
        <v>506</v>
      </c>
      <c r="E25" s="250"/>
      <c r="F25" s="249">
        <v>50</v>
      </c>
      <c r="G25" s="250">
        <f t="shared" si="0"/>
        <v>0</v>
      </c>
    </row>
    <row r="26" spans="1:7" ht="22.5">
      <c r="A26" s="249">
        <v>18</v>
      </c>
      <c r="B26" s="249" t="s">
        <v>544</v>
      </c>
      <c r="C26" s="249" t="s">
        <v>545</v>
      </c>
      <c r="D26" s="249" t="s">
        <v>490</v>
      </c>
      <c r="E26" s="250"/>
      <c r="F26" s="249">
        <v>5</v>
      </c>
      <c r="G26" s="250">
        <f t="shared" si="0"/>
        <v>0</v>
      </c>
    </row>
    <row r="27" spans="1:7" ht="67.5">
      <c r="A27" s="249">
        <v>19</v>
      </c>
      <c r="B27" s="249" t="s">
        <v>546</v>
      </c>
      <c r="C27" s="249" t="s">
        <v>547</v>
      </c>
      <c r="D27" s="249" t="s">
        <v>490</v>
      </c>
      <c r="E27" s="250"/>
      <c r="F27" s="249">
        <v>6</v>
      </c>
      <c r="G27" s="250">
        <f t="shared" si="0"/>
        <v>0</v>
      </c>
    </row>
    <row r="28" spans="1:7" ht="22.5">
      <c r="A28" s="249">
        <v>20</v>
      </c>
      <c r="B28" s="249" t="s">
        <v>548</v>
      </c>
      <c r="C28" s="249" t="s">
        <v>549</v>
      </c>
      <c r="D28" s="249" t="s">
        <v>550</v>
      </c>
      <c r="E28" s="250"/>
      <c r="F28" s="249">
        <v>25</v>
      </c>
      <c r="G28" s="250">
        <f t="shared" si="0"/>
        <v>0</v>
      </c>
    </row>
    <row r="29" spans="1:7" ht="22.5">
      <c r="A29" s="249">
        <v>21</v>
      </c>
      <c r="B29" s="249" t="s">
        <v>551</v>
      </c>
      <c r="C29" s="249" t="s">
        <v>552</v>
      </c>
      <c r="D29" s="249" t="s">
        <v>490</v>
      </c>
      <c r="E29" s="250"/>
      <c r="F29" s="249">
        <v>8</v>
      </c>
      <c r="G29" s="250">
        <f t="shared" si="0"/>
        <v>0</v>
      </c>
    </row>
    <row r="30" spans="1:7" ht="22.5">
      <c r="A30" s="249">
        <v>22</v>
      </c>
      <c r="B30" s="249" t="s">
        <v>553</v>
      </c>
      <c r="C30" s="249" t="s">
        <v>554</v>
      </c>
      <c r="D30" s="249" t="s">
        <v>490</v>
      </c>
      <c r="E30" s="250"/>
      <c r="F30" s="249">
        <v>8</v>
      </c>
      <c r="G30" s="250">
        <f t="shared" si="0"/>
        <v>0</v>
      </c>
    </row>
    <row r="31" spans="1:7">
      <c r="A31" s="249">
        <v>23</v>
      </c>
      <c r="B31" s="249" t="s">
        <v>555</v>
      </c>
      <c r="C31" s="249" t="s">
        <v>556</v>
      </c>
      <c r="D31" s="249" t="s">
        <v>506</v>
      </c>
      <c r="E31" s="250"/>
      <c r="F31" s="249">
        <v>180</v>
      </c>
      <c r="G31" s="250">
        <f t="shared" si="0"/>
        <v>0</v>
      </c>
    </row>
    <row r="32" spans="1:7">
      <c r="A32" s="249"/>
      <c r="B32" s="387" t="s">
        <v>557</v>
      </c>
      <c r="C32" s="387" t="s">
        <v>558</v>
      </c>
      <c r="D32" s="387"/>
      <c r="E32" s="388"/>
      <c r="F32" s="387"/>
      <c r="G32" s="388">
        <f>SUM(G33:G46)</f>
        <v>0</v>
      </c>
    </row>
    <row r="33" spans="1:7" ht="22.5">
      <c r="A33" s="249">
        <v>24</v>
      </c>
      <c r="B33" s="249" t="s">
        <v>559</v>
      </c>
      <c r="C33" s="249" t="s">
        <v>560</v>
      </c>
      <c r="D33" s="249" t="s">
        <v>506</v>
      </c>
      <c r="E33" s="250"/>
      <c r="F33" s="249">
        <v>78</v>
      </c>
      <c r="G33" s="250">
        <f t="shared" si="0"/>
        <v>0</v>
      </c>
    </row>
    <row r="34" spans="1:7">
      <c r="A34" s="249">
        <v>25</v>
      </c>
      <c r="B34" s="249" t="s">
        <v>555</v>
      </c>
      <c r="C34" s="249" t="s">
        <v>556</v>
      </c>
      <c r="D34" s="249" t="s">
        <v>506</v>
      </c>
      <c r="E34" s="250"/>
      <c r="F34" s="249">
        <v>78</v>
      </c>
      <c r="G34" s="250">
        <f t="shared" si="0"/>
        <v>0</v>
      </c>
    </row>
    <row r="35" spans="1:7" ht="90">
      <c r="A35" s="249">
        <v>26</v>
      </c>
      <c r="B35" s="249" t="s">
        <v>535</v>
      </c>
      <c r="C35" s="249" t="s">
        <v>536</v>
      </c>
      <c r="D35" s="249" t="s">
        <v>506</v>
      </c>
      <c r="E35" s="250"/>
      <c r="F35" s="249">
        <v>12</v>
      </c>
      <c r="G35" s="250">
        <f t="shared" si="0"/>
        <v>0</v>
      </c>
    </row>
    <row r="36" spans="1:7" ht="67.5">
      <c r="A36" s="249">
        <v>27</v>
      </c>
      <c r="B36" s="249" t="s">
        <v>546</v>
      </c>
      <c r="C36" s="249" t="s">
        <v>547</v>
      </c>
      <c r="D36" s="249" t="s">
        <v>490</v>
      </c>
      <c r="E36" s="250"/>
      <c r="F36" s="249">
        <v>2</v>
      </c>
      <c r="G36" s="250">
        <f t="shared" si="0"/>
        <v>0</v>
      </c>
    </row>
    <row r="37" spans="1:7">
      <c r="A37" s="249">
        <v>28</v>
      </c>
      <c r="B37" s="249" t="s">
        <v>561</v>
      </c>
      <c r="C37" s="249" t="s">
        <v>562</v>
      </c>
      <c r="D37" s="249" t="s">
        <v>506</v>
      </c>
      <c r="E37" s="250"/>
      <c r="F37" s="249">
        <v>168</v>
      </c>
      <c r="G37" s="250">
        <f t="shared" si="0"/>
        <v>0</v>
      </c>
    </row>
    <row r="38" spans="1:7" ht="22.5">
      <c r="A38" s="249">
        <v>29</v>
      </c>
      <c r="B38" s="249" t="s">
        <v>563</v>
      </c>
      <c r="C38" s="249" t="s">
        <v>564</v>
      </c>
      <c r="D38" s="249" t="s">
        <v>506</v>
      </c>
      <c r="E38" s="250"/>
      <c r="F38" s="249">
        <v>80</v>
      </c>
      <c r="G38" s="250">
        <f t="shared" si="0"/>
        <v>0</v>
      </c>
    </row>
    <row r="39" spans="1:7" ht="22.5">
      <c r="A39" s="249">
        <v>30</v>
      </c>
      <c r="B39" s="249" t="s">
        <v>565</v>
      </c>
      <c r="C39" s="249" t="s">
        <v>566</v>
      </c>
      <c r="D39" s="249" t="s">
        <v>506</v>
      </c>
      <c r="E39" s="250"/>
      <c r="F39" s="249">
        <v>62</v>
      </c>
      <c r="G39" s="250">
        <f t="shared" si="0"/>
        <v>0</v>
      </c>
    </row>
    <row r="40" spans="1:7">
      <c r="A40" s="249">
        <v>31</v>
      </c>
      <c r="B40" s="249" t="s">
        <v>567</v>
      </c>
      <c r="C40" s="249" t="s">
        <v>568</v>
      </c>
      <c r="D40" s="249" t="s">
        <v>490</v>
      </c>
      <c r="E40" s="250"/>
      <c r="F40" s="249">
        <v>2</v>
      </c>
      <c r="G40" s="250">
        <f t="shared" si="0"/>
        <v>0</v>
      </c>
    </row>
    <row r="41" spans="1:7" ht="33.75">
      <c r="A41" s="249">
        <v>32</v>
      </c>
      <c r="B41" s="249" t="s">
        <v>569</v>
      </c>
      <c r="C41" s="249" t="s">
        <v>570</v>
      </c>
      <c r="D41" s="249" t="s">
        <v>506</v>
      </c>
      <c r="E41" s="250"/>
      <c r="F41" s="249">
        <v>78</v>
      </c>
      <c r="G41" s="250">
        <f t="shared" si="0"/>
        <v>0</v>
      </c>
    </row>
    <row r="42" spans="1:7" ht="45">
      <c r="A42" s="249">
        <v>33</v>
      </c>
      <c r="B42" s="249" t="s">
        <v>571</v>
      </c>
      <c r="C42" s="249" t="s">
        <v>572</v>
      </c>
      <c r="D42" s="249" t="s">
        <v>506</v>
      </c>
      <c r="E42" s="250"/>
      <c r="F42" s="249">
        <v>34</v>
      </c>
      <c r="G42" s="250">
        <f t="shared" si="0"/>
        <v>0</v>
      </c>
    </row>
    <row r="43" spans="1:7">
      <c r="A43" s="249">
        <v>34</v>
      </c>
      <c r="B43" s="249" t="s">
        <v>573</v>
      </c>
      <c r="C43" s="249" t="s">
        <v>574</v>
      </c>
      <c r="D43" s="249" t="s">
        <v>490</v>
      </c>
      <c r="E43" s="250"/>
      <c r="F43" s="249">
        <v>2</v>
      </c>
      <c r="G43" s="250">
        <f t="shared" si="0"/>
        <v>0</v>
      </c>
    </row>
    <row r="44" spans="1:7">
      <c r="A44" s="249">
        <v>35</v>
      </c>
      <c r="B44" s="249" t="s">
        <v>575</v>
      </c>
      <c r="C44" s="249" t="s">
        <v>576</v>
      </c>
      <c r="D44" s="249" t="s">
        <v>490</v>
      </c>
      <c r="E44" s="250"/>
      <c r="F44" s="249">
        <v>2</v>
      </c>
      <c r="G44" s="250">
        <f t="shared" si="0"/>
        <v>0</v>
      </c>
    </row>
    <row r="45" spans="1:7" ht="33.75">
      <c r="A45" s="249">
        <v>36</v>
      </c>
      <c r="B45" s="249" t="s">
        <v>577</v>
      </c>
      <c r="C45" s="249" t="s">
        <v>578</v>
      </c>
      <c r="D45" s="249" t="s">
        <v>490</v>
      </c>
      <c r="E45" s="250"/>
      <c r="F45" s="249">
        <v>2</v>
      </c>
      <c r="G45" s="250">
        <f t="shared" si="0"/>
        <v>0</v>
      </c>
    </row>
    <row r="46" spans="1:7" ht="22.5">
      <c r="A46" s="249">
        <v>37</v>
      </c>
      <c r="B46" s="249" t="s">
        <v>579</v>
      </c>
      <c r="C46" s="249" t="s">
        <v>580</v>
      </c>
      <c r="D46" s="249" t="s">
        <v>490</v>
      </c>
      <c r="E46" s="250"/>
      <c r="F46" s="249">
        <v>1</v>
      </c>
      <c r="G46" s="250">
        <f t="shared" si="0"/>
        <v>0</v>
      </c>
    </row>
    <row r="47" spans="1:7">
      <c r="A47" s="249"/>
      <c r="B47" s="387" t="s">
        <v>557</v>
      </c>
      <c r="C47" s="387" t="s">
        <v>581</v>
      </c>
      <c r="D47" s="387"/>
      <c r="E47" s="388"/>
      <c r="F47" s="387"/>
      <c r="G47" s="388">
        <f>SUM(G48:G73)</f>
        <v>0</v>
      </c>
    </row>
    <row r="48" spans="1:7" ht="22.5">
      <c r="A48" s="249">
        <v>38</v>
      </c>
      <c r="B48" s="249" t="s">
        <v>582</v>
      </c>
      <c r="C48" s="249" t="s">
        <v>583</v>
      </c>
      <c r="D48" s="249" t="s">
        <v>506</v>
      </c>
      <c r="E48" s="250"/>
      <c r="F48" s="249">
        <v>80</v>
      </c>
      <c r="G48" s="250">
        <f t="shared" si="0"/>
        <v>0</v>
      </c>
    </row>
    <row r="49" spans="1:7" ht="22.5">
      <c r="A49" s="249">
        <v>39</v>
      </c>
      <c r="B49" s="249" t="s">
        <v>584</v>
      </c>
      <c r="C49" s="249" t="s">
        <v>585</v>
      </c>
      <c r="D49" s="249" t="s">
        <v>506</v>
      </c>
      <c r="E49" s="250"/>
      <c r="F49" s="249">
        <v>80</v>
      </c>
      <c r="G49" s="250">
        <f t="shared" si="0"/>
        <v>0</v>
      </c>
    </row>
    <row r="50" spans="1:7" ht="22.5">
      <c r="A50" s="249">
        <v>40</v>
      </c>
      <c r="B50" s="249" t="s">
        <v>584</v>
      </c>
      <c r="C50" s="249" t="s">
        <v>586</v>
      </c>
      <c r="D50" s="249" t="s">
        <v>506</v>
      </c>
      <c r="E50" s="250"/>
      <c r="F50" s="249">
        <v>120</v>
      </c>
      <c r="G50" s="250">
        <f t="shared" si="0"/>
        <v>0</v>
      </c>
    </row>
    <row r="51" spans="1:7">
      <c r="A51" s="249">
        <v>41</v>
      </c>
      <c r="B51" s="249" t="s">
        <v>561</v>
      </c>
      <c r="C51" s="249" t="s">
        <v>562</v>
      </c>
      <c r="D51" s="249" t="s">
        <v>506</v>
      </c>
      <c r="E51" s="250"/>
      <c r="F51" s="249">
        <v>476</v>
      </c>
      <c r="G51" s="250">
        <f t="shared" si="0"/>
        <v>0</v>
      </c>
    </row>
    <row r="52" spans="1:7">
      <c r="A52" s="249">
        <v>42</v>
      </c>
      <c r="B52" s="249" t="s">
        <v>587</v>
      </c>
      <c r="C52" s="249" t="s">
        <v>588</v>
      </c>
      <c r="D52" s="249" t="s">
        <v>506</v>
      </c>
      <c r="E52" s="250"/>
      <c r="F52" s="249">
        <v>103</v>
      </c>
      <c r="G52" s="250">
        <f t="shared" si="0"/>
        <v>0</v>
      </c>
    </row>
    <row r="53" spans="1:7" ht="22.5">
      <c r="A53" s="249">
        <v>43</v>
      </c>
      <c r="B53" s="249" t="s">
        <v>565</v>
      </c>
      <c r="C53" s="249" t="s">
        <v>566</v>
      </c>
      <c r="D53" s="249" t="s">
        <v>506</v>
      </c>
      <c r="E53" s="250"/>
      <c r="F53" s="249">
        <v>138</v>
      </c>
      <c r="G53" s="250">
        <f t="shared" si="0"/>
        <v>0</v>
      </c>
    </row>
    <row r="54" spans="1:7" ht="22.5">
      <c r="A54" s="249">
        <v>44</v>
      </c>
      <c r="B54" s="249" t="s">
        <v>589</v>
      </c>
      <c r="C54" s="249" t="s">
        <v>590</v>
      </c>
      <c r="D54" s="249" t="s">
        <v>506</v>
      </c>
      <c r="E54" s="250"/>
      <c r="F54" s="249">
        <v>100</v>
      </c>
      <c r="G54" s="250">
        <f t="shared" si="0"/>
        <v>0</v>
      </c>
    </row>
    <row r="55" spans="1:7" ht="45">
      <c r="A55" s="249">
        <v>45</v>
      </c>
      <c r="B55" s="249" t="s">
        <v>571</v>
      </c>
      <c r="C55" s="249" t="s">
        <v>572</v>
      </c>
      <c r="D55" s="249" t="s">
        <v>506</v>
      </c>
      <c r="E55" s="250"/>
      <c r="F55" s="249">
        <v>185</v>
      </c>
      <c r="G55" s="250">
        <f t="shared" si="0"/>
        <v>0</v>
      </c>
    </row>
    <row r="56" spans="1:7">
      <c r="A56" s="249">
        <v>46</v>
      </c>
      <c r="B56" s="249" t="s">
        <v>591</v>
      </c>
      <c r="C56" s="249" t="s">
        <v>592</v>
      </c>
      <c r="D56" s="249" t="s">
        <v>490</v>
      </c>
      <c r="E56" s="250"/>
      <c r="F56" s="249">
        <v>3</v>
      </c>
      <c r="G56" s="250">
        <f t="shared" si="0"/>
        <v>0</v>
      </c>
    </row>
    <row r="57" spans="1:7">
      <c r="A57" s="249">
        <v>47</v>
      </c>
      <c r="B57" s="249" t="s">
        <v>593</v>
      </c>
      <c r="C57" s="249" t="s">
        <v>594</v>
      </c>
      <c r="D57" s="249" t="s">
        <v>490</v>
      </c>
      <c r="E57" s="250"/>
      <c r="F57" s="249">
        <v>1</v>
      </c>
      <c r="G57" s="250">
        <f t="shared" si="0"/>
        <v>0</v>
      </c>
    </row>
    <row r="58" spans="1:7">
      <c r="A58" s="249">
        <v>48</v>
      </c>
      <c r="B58" s="249" t="s">
        <v>595</v>
      </c>
      <c r="C58" s="249" t="s">
        <v>596</v>
      </c>
      <c r="D58" s="249" t="s">
        <v>490</v>
      </c>
      <c r="E58" s="250"/>
      <c r="F58" s="249">
        <v>2</v>
      </c>
      <c r="G58" s="250">
        <f t="shared" si="0"/>
        <v>0</v>
      </c>
    </row>
    <row r="59" spans="1:7">
      <c r="A59" s="249">
        <v>49</v>
      </c>
      <c r="B59" s="249" t="s">
        <v>573</v>
      </c>
      <c r="C59" s="249" t="s">
        <v>574</v>
      </c>
      <c r="D59" s="249" t="s">
        <v>490</v>
      </c>
      <c r="E59" s="250"/>
      <c r="F59" s="249">
        <v>2</v>
      </c>
      <c r="G59" s="250">
        <f t="shared" si="0"/>
        <v>0</v>
      </c>
    </row>
    <row r="60" spans="1:7">
      <c r="A60" s="249">
        <v>50</v>
      </c>
      <c r="B60" s="249" t="s">
        <v>575</v>
      </c>
      <c r="C60" s="249" t="s">
        <v>576</v>
      </c>
      <c r="D60" s="249" t="s">
        <v>490</v>
      </c>
      <c r="E60" s="250"/>
      <c r="F60" s="249">
        <v>1</v>
      </c>
      <c r="G60" s="250">
        <f t="shared" si="0"/>
        <v>0</v>
      </c>
    </row>
    <row r="61" spans="1:7" ht="22.5">
      <c r="A61" s="249">
        <v>51</v>
      </c>
      <c r="B61" s="249" t="s">
        <v>579</v>
      </c>
      <c r="C61" s="249" t="s">
        <v>580</v>
      </c>
      <c r="D61" s="249" t="s">
        <v>490</v>
      </c>
      <c r="E61" s="250"/>
      <c r="F61" s="249">
        <v>1</v>
      </c>
      <c r="G61" s="250">
        <f t="shared" si="0"/>
        <v>0</v>
      </c>
    </row>
    <row r="62" spans="1:7">
      <c r="A62" s="249">
        <v>52</v>
      </c>
      <c r="B62" s="249" t="s">
        <v>597</v>
      </c>
      <c r="C62" s="249" t="s">
        <v>598</v>
      </c>
      <c r="D62" s="249" t="s">
        <v>490</v>
      </c>
      <c r="E62" s="250"/>
      <c r="F62" s="249">
        <v>8</v>
      </c>
      <c r="G62" s="250">
        <f t="shared" si="0"/>
        <v>0</v>
      </c>
    </row>
    <row r="63" spans="1:7">
      <c r="A63" s="249">
        <v>53</v>
      </c>
      <c r="B63" s="249" t="s">
        <v>599</v>
      </c>
      <c r="C63" s="249" t="s">
        <v>600</v>
      </c>
      <c r="D63" s="249" t="s">
        <v>601</v>
      </c>
      <c r="E63" s="250"/>
      <c r="F63" s="249">
        <v>6</v>
      </c>
      <c r="G63" s="250">
        <f t="shared" si="0"/>
        <v>0</v>
      </c>
    </row>
    <row r="64" spans="1:7">
      <c r="A64" s="249"/>
      <c r="B64" s="387" t="s">
        <v>602</v>
      </c>
      <c r="C64" s="387" t="s">
        <v>603</v>
      </c>
      <c r="D64" s="387"/>
      <c r="E64" s="388"/>
      <c r="F64" s="387"/>
      <c r="G64" s="388">
        <f>SUM(G65:G73)</f>
        <v>0</v>
      </c>
    </row>
    <row r="65" spans="1:7" ht="22.5">
      <c r="A65" s="249">
        <v>54</v>
      </c>
      <c r="B65" s="249" t="s">
        <v>604</v>
      </c>
      <c r="C65" s="249" t="s">
        <v>605</v>
      </c>
      <c r="D65" s="249" t="s">
        <v>601</v>
      </c>
      <c r="E65" s="250"/>
      <c r="F65" s="249">
        <v>300</v>
      </c>
      <c r="G65" s="250">
        <f t="shared" si="0"/>
        <v>0</v>
      </c>
    </row>
    <row r="66" spans="1:7">
      <c r="A66" s="249">
        <v>55</v>
      </c>
      <c r="B66" s="249" t="s">
        <v>606</v>
      </c>
      <c r="C66" s="249" t="s">
        <v>607</v>
      </c>
      <c r="D66" s="249" t="s">
        <v>601</v>
      </c>
      <c r="E66" s="250"/>
      <c r="F66" s="249">
        <v>16</v>
      </c>
      <c r="G66" s="250">
        <f t="shared" si="0"/>
        <v>0</v>
      </c>
    </row>
    <row r="67" spans="1:7">
      <c r="A67" s="249">
        <v>56</v>
      </c>
      <c r="B67" s="249" t="s">
        <v>608</v>
      </c>
      <c r="C67" s="249" t="s">
        <v>609</v>
      </c>
      <c r="D67" s="249" t="s">
        <v>601</v>
      </c>
      <c r="E67" s="250"/>
      <c r="F67" s="249">
        <v>600</v>
      </c>
      <c r="G67" s="250">
        <f t="shared" si="0"/>
        <v>0</v>
      </c>
    </row>
    <row r="68" spans="1:7" ht="22.5">
      <c r="A68" s="249">
        <v>57</v>
      </c>
      <c r="B68" s="249" t="s">
        <v>610</v>
      </c>
      <c r="C68" s="249" t="s">
        <v>611</v>
      </c>
      <c r="D68" s="249" t="s">
        <v>601</v>
      </c>
      <c r="E68" s="250"/>
      <c r="F68" s="249">
        <v>16</v>
      </c>
      <c r="G68" s="250">
        <f t="shared" si="0"/>
        <v>0</v>
      </c>
    </row>
    <row r="69" spans="1:7" ht="22.5">
      <c r="A69" s="249">
        <v>58</v>
      </c>
      <c r="B69" s="249" t="s">
        <v>612</v>
      </c>
      <c r="C69" s="249" t="s">
        <v>613</v>
      </c>
      <c r="D69" s="249" t="s">
        <v>601</v>
      </c>
      <c r="E69" s="250"/>
      <c r="F69" s="249">
        <v>300</v>
      </c>
      <c r="G69" s="250">
        <f t="shared" si="0"/>
        <v>0</v>
      </c>
    </row>
    <row r="70" spans="1:7" ht="22.5">
      <c r="A70" s="249">
        <v>59</v>
      </c>
      <c r="B70" s="249" t="s">
        <v>614</v>
      </c>
      <c r="C70" s="249" t="s">
        <v>615</v>
      </c>
      <c r="D70" s="249" t="s">
        <v>601</v>
      </c>
      <c r="E70" s="250"/>
      <c r="F70" s="249">
        <v>600</v>
      </c>
      <c r="G70" s="250">
        <f t="shared" si="0"/>
        <v>0</v>
      </c>
    </row>
    <row r="71" spans="1:7" ht="22.5">
      <c r="A71" s="249">
        <v>60</v>
      </c>
      <c r="B71" s="249" t="s">
        <v>616</v>
      </c>
      <c r="C71" s="249" t="s">
        <v>617</v>
      </c>
      <c r="D71" s="249" t="s">
        <v>490</v>
      </c>
      <c r="E71" s="250"/>
      <c r="F71" s="249">
        <v>1</v>
      </c>
      <c r="G71" s="250">
        <f t="shared" si="0"/>
        <v>0</v>
      </c>
    </row>
    <row r="72" spans="1:7">
      <c r="A72" s="249">
        <v>61</v>
      </c>
      <c r="B72" s="249" t="s">
        <v>618</v>
      </c>
      <c r="C72" s="249" t="s">
        <v>619</v>
      </c>
      <c r="D72" s="249" t="s">
        <v>490</v>
      </c>
      <c r="E72" s="250"/>
      <c r="F72" s="249">
        <v>1</v>
      </c>
      <c r="G72" s="250">
        <f t="shared" si="0"/>
        <v>0</v>
      </c>
    </row>
    <row r="73" spans="1:7" ht="22.5">
      <c r="A73" s="249">
        <v>62</v>
      </c>
      <c r="B73" s="249" t="s">
        <v>620</v>
      </c>
      <c r="C73" s="249" t="s">
        <v>621</v>
      </c>
      <c r="D73" s="249" t="s">
        <v>601</v>
      </c>
      <c r="E73" s="250"/>
      <c r="F73" s="249">
        <v>916</v>
      </c>
      <c r="G73" s="250">
        <f t="shared" ref="G73:G87" si="1">ROUND(E73*F73,2)</f>
        <v>0</v>
      </c>
    </row>
    <row r="74" spans="1:7">
      <c r="A74" s="249"/>
      <c r="B74" s="387" t="s">
        <v>622</v>
      </c>
      <c r="C74" s="387" t="s">
        <v>623</v>
      </c>
      <c r="D74" s="387"/>
      <c r="E74" s="388"/>
      <c r="F74" s="387"/>
      <c r="G74" s="388">
        <f>SUM(G75:G87)</f>
        <v>0</v>
      </c>
    </row>
    <row r="75" spans="1:7" ht="22.5">
      <c r="A75" s="249">
        <v>63</v>
      </c>
      <c r="B75" s="249" t="s">
        <v>624</v>
      </c>
      <c r="C75" s="249" t="s">
        <v>625</v>
      </c>
      <c r="D75" s="249" t="s">
        <v>490</v>
      </c>
      <c r="E75" s="250"/>
      <c r="F75" s="249">
        <v>1</v>
      </c>
      <c r="G75" s="250">
        <f t="shared" si="1"/>
        <v>0</v>
      </c>
    </row>
    <row r="76" spans="1:7" ht="33.75">
      <c r="A76" s="249">
        <v>64</v>
      </c>
      <c r="B76" s="249" t="s">
        <v>626</v>
      </c>
      <c r="C76" s="249" t="s">
        <v>627</v>
      </c>
      <c r="D76" s="249" t="s">
        <v>490</v>
      </c>
      <c r="E76" s="250"/>
      <c r="F76" s="249">
        <v>1</v>
      </c>
      <c r="G76" s="250">
        <f t="shared" si="1"/>
        <v>0</v>
      </c>
    </row>
    <row r="77" spans="1:7" ht="33.75">
      <c r="A77" s="249">
        <v>65</v>
      </c>
      <c r="B77" s="249" t="s">
        <v>628</v>
      </c>
      <c r="C77" s="249" t="s">
        <v>629</v>
      </c>
      <c r="D77" s="249" t="s">
        <v>490</v>
      </c>
      <c r="E77" s="250"/>
      <c r="F77" s="249">
        <v>4</v>
      </c>
      <c r="G77" s="250">
        <f t="shared" si="1"/>
        <v>0</v>
      </c>
    </row>
    <row r="78" spans="1:7">
      <c r="A78" s="249">
        <v>66</v>
      </c>
      <c r="B78" s="249" t="s">
        <v>630</v>
      </c>
      <c r="C78" s="249" t="s">
        <v>631</v>
      </c>
      <c r="D78" s="249" t="s">
        <v>490</v>
      </c>
      <c r="E78" s="250"/>
      <c r="F78" s="249">
        <v>8</v>
      </c>
      <c r="G78" s="250">
        <f t="shared" si="1"/>
        <v>0</v>
      </c>
    </row>
    <row r="79" spans="1:7">
      <c r="A79" s="249">
        <v>67</v>
      </c>
      <c r="B79" s="249" t="s">
        <v>632</v>
      </c>
      <c r="C79" s="249" t="s">
        <v>633</v>
      </c>
      <c r="D79" s="249" t="s">
        <v>490</v>
      </c>
      <c r="E79" s="250"/>
      <c r="F79" s="249">
        <v>8</v>
      </c>
      <c r="G79" s="250">
        <f t="shared" si="1"/>
        <v>0</v>
      </c>
    </row>
    <row r="80" spans="1:7" ht="56.25">
      <c r="A80" s="249">
        <v>68</v>
      </c>
      <c r="B80" s="249" t="s">
        <v>634</v>
      </c>
      <c r="C80" s="249" t="s">
        <v>723</v>
      </c>
      <c r="D80" s="249" t="s">
        <v>490</v>
      </c>
      <c r="E80" s="250"/>
      <c r="F80" s="249">
        <v>1</v>
      </c>
      <c r="G80" s="250">
        <f t="shared" si="1"/>
        <v>0</v>
      </c>
    </row>
    <row r="81" spans="1:7">
      <c r="A81" s="249">
        <v>69</v>
      </c>
      <c r="B81" s="249" t="s">
        <v>635</v>
      </c>
      <c r="C81" s="249" t="s">
        <v>636</v>
      </c>
      <c r="D81" s="249" t="s">
        <v>637</v>
      </c>
      <c r="E81" s="250"/>
      <c r="F81" s="249">
        <v>36</v>
      </c>
      <c r="G81" s="250">
        <f t="shared" si="1"/>
        <v>0</v>
      </c>
    </row>
    <row r="82" spans="1:7">
      <c r="A82" s="249"/>
      <c r="B82" s="387" t="s">
        <v>638</v>
      </c>
      <c r="C82" s="387" t="s">
        <v>639</v>
      </c>
      <c r="D82" s="387"/>
      <c r="E82" s="388"/>
      <c r="F82" s="387"/>
      <c r="G82" s="388">
        <f>SUM(G83:G87)</f>
        <v>0</v>
      </c>
    </row>
    <row r="83" spans="1:7">
      <c r="A83" s="249">
        <v>70</v>
      </c>
      <c r="B83" s="249" t="s">
        <v>640</v>
      </c>
      <c r="C83" s="249" t="s">
        <v>641</v>
      </c>
      <c r="D83" s="249" t="s">
        <v>490</v>
      </c>
      <c r="E83" s="250"/>
      <c r="F83" s="249">
        <v>1</v>
      </c>
      <c r="G83" s="250">
        <f t="shared" si="1"/>
        <v>0</v>
      </c>
    </row>
    <row r="84" spans="1:7">
      <c r="A84" s="249">
        <v>71</v>
      </c>
      <c r="B84" s="249" t="s">
        <v>642</v>
      </c>
      <c r="C84" s="249" t="s">
        <v>643</v>
      </c>
      <c r="D84" s="249" t="s">
        <v>490</v>
      </c>
      <c r="E84" s="250"/>
      <c r="F84" s="249">
        <v>1</v>
      </c>
      <c r="G84" s="250">
        <f t="shared" si="1"/>
        <v>0</v>
      </c>
    </row>
    <row r="85" spans="1:7">
      <c r="A85" s="249">
        <v>72</v>
      </c>
      <c r="B85" s="249" t="s">
        <v>644</v>
      </c>
      <c r="C85" s="249" t="s">
        <v>645</v>
      </c>
      <c r="D85" s="249" t="s">
        <v>490</v>
      </c>
      <c r="E85" s="250"/>
      <c r="F85" s="249">
        <v>1</v>
      </c>
      <c r="G85" s="250">
        <f t="shared" si="1"/>
        <v>0</v>
      </c>
    </row>
    <row r="86" spans="1:7">
      <c r="A86" s="249">
        <v>73</v>
      </c>
      <c r="B86" s="249" t="s">
        <v>646</v>
      </c>
      <c r="C86" s="249" t="s">
        <v>49</v>
      </c>
      <c r="D86" s="249" t="s">
        <v>490</v>
      </c>
      <c r="E86" s="250"/>
      <c r="F86" s="249">
        <v>1</v>
      </c>
      <c r="G86" s="250">
        <f t="shared" si="1"/>
        <v>0</v>
      </c>
    </row>
    <row r="87" spans="1:7">
      <c r="A87" s="249">
        <v>74</v>
      </c>
      <c r="B87" s="249" t="s">
        <v>647</v>
      </c>
      <c r="C87" s="249" t="s">
        <v>648</v>
      </c>
      <c r="D87" s="249" t="s">
        <v>490</v>
      </c>
      <c r="E87" s="250"/>
      <c r="F87" s="249">
        <v>1</v>
      </c>
      <c r="G87" s="250">
        <f t="shared" si="1"/>
        <v>0</v>
      </c>
    </row>
    <row r="88" spans="1:7" ht="15">
      <c r="E88" s="251"/>
      <c r="G88" s="251"/>
    </row>
    <row r="92" spans="1:7" ht="15">
      <c r="B92" s="252"/>
      <c r="C92" s="253" t="s">
        <v>45</v>
      </c>
      <c r="D92" s="252"/>
      <c r="E92" s="254"/>
      <c r="F92" s="252"/>
      <c r="G92" s="254"/>
    </row>
    <row r="93" spans="1:7">
      <c r="B93" s="252"/>
      <c r="C93" s="255" t="s">
        <v>650</v>
      </c>
      <c r="D93" s="255" t="s">
        <v>35</v>
      </c>
      <c r="E93" s="256" t="s">
        <v>35</v>
      </c>
      <c r="F93" s="255" t="s">
        <v>35</v>
      </c>
      <c r="G93" s="254">
        <f>+G7</f>
        <v>0</v>
      </c>
    </row>
    <row r="94" spans="1:7">
      <c r="B94" s="252"/>
      <c r="C94" s="255" t="s">
        <v>651</v>
      </c>
      <c r="D94" s="255" t="s">
        <v>35</v>
      </c>
      <c r="E94" s="256" t="s">
        <v>35</v>
      </c>
      <c r="F94" s="255" t="s">
        <v>35</v>
      </c>
      <c r="G94" s="254">
        <f>+G20</f>
        <v>0</v>
      </c>
    </row>
    <row r="95" spans="1:7">
      <c r="B95" s="252"/>
      <c r="C95" s="255" t="s">
        <v>652</v>
      </c>
      <c r="D95" s="255" t="s">
        <v>35</v>
      </c>
      <c r="E95" s="256" t="s">
        <v>35</v>
      </c>
      <c r="F95" s="255" t="s">
        <v>35</v>
      </c>
      <c r="G95" s="254">
        <f>+G32</f>
        <v>0</v>
      </c>
    </row>
    <row r="96" spans="1:7">
      <c r="B96" s="252"/>
      <c r="C96" s="255" t="s">
        <v>653</v>
      </c>
      <c r="D96" s="255" t="s">
        <v>35</v>
      </c>
      <c r="E96" s="256" t="s">
        <v>35</v>
      </c>
      <c r="F96" s="255" t="s">
        <v>35</v>
      </c>
      <c r="G96" s="254">
        <f>+G47</f>
        <v>0</v>
      </c>
    </row>
    <row r="97" spans="2:7">
      <c r="B97" s="252"/>
      <c r="C97" s="255" t="s">
        <v>654</v>
      </c>
      <c r="D97" s="255" t="s">
        <v>35</v>
      </c>
      <c r="E97" s="256" t="s">
        <v>35</v>
      </c>
      <c r="F97" s="255" t="s">
        <v>35</v>
      </c>
      <c r="G97" s="254">
        <f>+G64</f>
        <v>0</v>
      </c>
    </row>
    <row r="98" spans="2:7">
      <c r="B98" s="252"/>
      <c r="C98" s="255" t="s">
        <v>655</v>
      </c>
      <c r="D98" s="255" t="s">
        <v>35</v>
      </c>
      <c r="E98" s="256" t="s">
        <v>35</v>
      </c>
      <c r="F98" s="255" t="s">
        <v>35</v>
      </c>
      <c r="G98" s="254">
        <f>+G74</f>
        <v>0</v>
      </c>
    </row>
    <row r="99" spans="2:7">
      <c r="B99" s="252"/>
      <c r="C99" s="255" t="s">
        <v>639</v>
      </c>
      <c r="D99" s="255" t="s">
        <v>35</v>
      </c>
      <c r="E99" s="256" t="s">
        <v>35</v>
      </c>
      <c r="F99" s="255" t="s">
        <v>35</v>
      </c>
      <c r="G99" s="254">
        <f>+G82</f>
        <v>0</v>
      </c>
    </row>
    <row r="100" spans="2:7" ht="15">
      <c r="C100" s="101"/>
      <c r="D100" s="101"/>
      <c r="E100" s="257" t="s">
        <v>649</v>
      </c>
      <c r="F100" s="101"/>
      <c r="G100" s="251">
        <f>SUM(G93:G99)</f>
        <v>0</v>
      </c>
    </row>
  </sheetData>
  <mergeCells count="3">
    <mergeCell ref="A1:I1"/>
    <mergeCell ref="A2:F2"/>
    <mergeCell ref="A4:F4"/>
  </mergeCell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selection sqref="A1:I1"/>
    </sheetView>
  </sheetViews>
  <sheetFormatPr defaultRowHeight="12.75"/>
  <cols>
    <col min="1" max="1" width="6.140625" customWidth="1"/>
    <col min="2" max="2" width="8.7109375" customWidth="1"/>
    <col min="3" max="3" width="33.140625" customWidth="1"/>
    <col min="4" max="4" width="4.42578125" customWidth="1"/>
    <col min="5" max="5" width="10" customWidth="1"/>
    <col min="6" max="6" width="9.28515625" customWidth="1"/>
    <col min="7" max="7" width="14.42578125" customWidth="1"/>
  </cols>
  <sheetData>
    <row r="1" spans="1:9" s="258" customFormat="1" ht="20.25">
      <c r="A1" s="396" t="s">
        <v>688</v>
      </c>
      <c r="B1" s="396"/>
      <c r="C1" s="396"/>
      <c r="D1" s="396"/>
      <c r="E1" s="396"/>
      <c r="F1" s="396"/>
      <c r="G1" s="396"/>
      <c r="H1" s="396"/>
      <c r="I1" s="396"/>
    </row>
    <row r="2" spans="1:9" s="258" customFormat="1" ht="20.25">
      <c r="A2" s="396" t="s">
        <v>689</v>
      </c>
      <c r="B2" s="396"/>
      <c r="C2" s="396"/>
      <c r="D2" s="396"/>
      <c r="E2" s="396"/>
      <c r="F2" s="396"/>
      <c r="G2" s="299"/>
      <c r="H2" s="299"/>
      <c r="I2" s="299"/>
    </row>
    <row r="3" spans="1:9" s="258" customFormat="1">
      <c r="C3" s="12"/>
      <c r="E3" s="45"/>
      <c r="F3" s="45"/>
    </row>
    <row r="4" spans="1:9" s="258" customFormat="1" ht="18">
      <c r="A4" s="406" t="s">
        <v>690</v>
      </c>
      <c r="B4" s="406"/>
      <c r="C4" s="406"/>
      <c r="D4" s="406"/>
      <c r="E4" s="406"/>
      <c r="F4" s="406"/>
      <c r="G4" s="299"/>
      <c r="H4" s="299"/>
      <c r="I4" s="299"/>
    </row>
    <row r="5" spans="1:9" s="258" customFormat="1"/>
    <row r="6" spans="1:9">
      <c r="A6" s="434" t="s">
        <v>656</v>
      </c>
      <c r="B6" s="435"/>
      <c r="C6" s="435"/>
      <c r="D6" s="435"/>
      <c r="E6" s="435"/>
      <c r="F6" s="435"/>
      <c r="G6" s="436"/>
    </row>
    <row r="7" spans="1:9">
      <c r="A7" s="264"/>
      <c r="B7" s="265"/>
      <c r="C7" s="266"/>
      <c r="D7" s="267"/>
      <c r="E7" s="268"/>
      <c r="F7" s="268"/>
      <c r="G7" s="268" t="str">
        <f>IF(F7&gt;0,E7*F7," ")</f>
        <v xml:space="preserve"> </v>
      </c>
    </row>
    <row r="8" spans="1:9">
      <c r="A8" s="264">
        <v>1.01</v>
      </c>
      <c r="B8" s="265"/>
      <c r="C8" s="269" t="s">
        <v>657</v>
      </c>
      <c r="D8" s="267" t="s">
        <v>477</v>
      </c>
      <c r="E8" s="268">
        <v>1</v>
      </c>
      <c r="F8" s="268"/>
      <c r="G8" s="288" t="str">
        <f>IF(F8&gt;0,E8*F8," ")</f>
        <v xml:space="preserve"> </v>
      </c>
    </row>
    <row r="9" spans="1:9">
      <c r="A9" s="264"/>
      <c r="B9" s="265"/>
      <c r="C9" s="269"/>
      <c r="D9" s="267"/>
      <c r="E9" s="268"/>
      <c r="F9" s="268"/>
      <c r="G9" s="288"/>
    </row>
    <row r="10" spans="1:9">
      <c r="A10" s="264"/>
      <c r="B10" s="265"/>
      <c r="C10" s="266" t="s">
        <v>658</v>
      </c>
      <c r="D10" s="267"/>
      <c r="E10" s="268"/>
      <c r="F10" s="268"/>
      <c r="G10" s="289" t="str">
        <f>IF(SUM(G8:G9)&gt;0,SUM(G8:G9)," ")</f>
        <v xml:space="preserve"> </v>
      </c>
    </row>
    <row r="11" spans="1:9">
      <c r="A11" s="290"/>
      <c r="B11" s="276"/>
      <c r="C11" s="291"/>
      <c r="D11" s="292"/>
      <c r="E11" s="293"/>
      <c r="F11" s="293"/>
      <c r="G11" s="294"/>
    </row>
    <row r="12" spans="1:9">
      <c r="A12" s="270"/>
      <c r="B12" s="271"/>
      <c r="C12" s="297" t="s">
        <v>659</v>
      </c>
      <c r="D12" s="272"/>
      <c r="E12" s="273"/>
      <c r="F12" s="273"/>
      <c r="G12" s="285"/>
    </row>
    <row r="13" spans="1:9">
      <c r="A13" s="264"/>
      <c r="B13" s="265"/>
      <c r="C13" s="275"/>
      <c r="D13" s="267"/>
      <c r="E13" s="268"/>
      <c r="F13" s="268"/>
      <c r="G13" s="268"/>
    </row>
    <row r="14" spans="1:9" ht="25.5">
      <c r="A14" s="264">
        <v>2.0099999999999998</v>
      </c>
      <c r="B14" s="265"/>
      <c r="C14" s="269" t="s">
        <v>660</v>
      </c>
      <c r="D14" s="267" t="s">
        <v>70</v>
      </c>
      <c r="E14" s="268">
        <v>330</v>
      </c>
      <c r="F14" s="268"/>
      <c r="G14" s="288" t="str">
        <f>IF(F14&gt;0,E14*F14," ")</f>
        <v xml:space="preserve"> </v>
      </c>
    </row>
    <row r="15" spans="1:9">
      <c r="A15" s="264"/>
      <c r="B15" s="265"/>
      <c r="C15" s="269" t="s">
        <v>661</v>
      </c>
      <c r="D15" s="267"/>
      <c r="E15" s="268"/>
      <c r="F15" s="268"/>
      <c r="G15" s="268"/>
    </row>
    <row r="16" spans="1:9">
      <c r="A16" s="264"/>
      <c r="B16" s="265"/>
      <c r="C16" s="269"/>
      <c r="D16" s="267"/>
      <c r="E16" s="268"/>
      <c r="F16" s="268"/>
      <c r="G16" s="268"/>
    </row>
    <row r="17" spans="1:7" ht="25.5">
      <c r="A17" s="264">
        <v>2.02</v>
      </c>
      <c r="B17" s="265"/>
      <c r="C17" s="269" t="s">
        <v>662</v>
      </c>
      <c r="D17" s="267" t="s">
        <v>70</v>
      </c>
      <c r="E17" s="268">
        <v>330</v>
      </c>
      <c r="F17" s="268"/>
      <c r="G17" s="288" t="str">
        <f>IF(F17&gt;0,E17*F17," ")</f>
        <v xml:space="preserve"> </v>
      </c>
    </row>
    <row r="18" spans="1:7">
      <c r="A18" s="264"/>
      <c r="B18" s="265"/>
      <c r="C18" s="269" t="s">
        <v>661</v>
      </c>
      <c r="D18" s="267"/>
      <c r="E18" s="268"/>
      <c r="F18" s="268"/>
      <c r="G18" s="268"/>
    </row>
    <row r="19" spans="1:7">
      <c r="A19" s="264"/>
      <c r="B19" s="265"/>
      <c r="C19" s="269"/>
      <c r="D19" s="267"/>
      <c r="E19" s="268"/>
      <c r="F19" s="268"/>
      <c r="G19" s="268"/>
    </row>
    <row r="20" spans="1:7" ht="25.5">
      <c r="A20" s="264">
        <v>2.0299999999999998</v>
      </c>
      <c r="B20" s="265"/>
      <c r="C20" s="269" t="s">
        <v>663</v>
      </c>
      <c r="D20" s="267" t="s">
        <v>70</v>
      </c>
      <c r="E20" s="268">
        <v>330</v>
      </c>
      <c r="F20" s="268"/>
      <c r="G20" s="288" t="str">
        <f>IF(F20&gt;0,E20*F20," ")</f>
        <v xml:space="preserve"> </v>
      </c>
    </row>
    <row r="21" spans="1:7">
      <c r="A21" s="264"/>
      <c r="B21" s="265"/>
      <c r="C21" s="269" t="s">
        <v>661</v>
      </c>
      <c r="D21" s="267"/>
      <c r="E21" s="268"/>
      <c r="F21" s="268"/>
      <c r="G21" s="268"/>
    </row>
    <row r="22" spans="1:7">
      <c r="A22" s="264"/>
      <c r="B22" s="265"/>
      <c r="C22" s="269"/>
      <c r="D22" s="267"/>
      <c r="E22" s="268"/>
      <c r="F22" s="268"/>
      <c r="G22" s="268"/>
    </row>
    <row r="23" spans="1:7" ht="25.5">
      <c r="A23" s="264">
        <v>2.04</v>
      </c>
      <c r="B23" s="265"/>
      <c r="C23" s="269" t="s">
        <v>664</v>
      </c>
      <c r="D23" s="267" t="s">
        <v>70</v>
      </c>
      <c r="E23" s="268">
        <v>0</v>
      </c>
      <c r="F23" s="268"/>
      <c r="G23" s="288" t="str">
        <f>IF(F23&gt;0,E23*F23," ")</f>
        <v xml:space="preserve"> </v>
      </c>
    </row>
    <row r="24" spans="1:7">
      <c r="A24" s="264"/>
      <c r="B24" s="265"/>
      <c r="C24" s="269" t="s">
        <v>665</v>
      </c>
      <c r="D24" s="267"/>
      <c r="E24" s="268"/>
      <c r="F24" s="268"/>
      <c r="G24" s="268"/>
    </row>
    <row r="25" spans="1:7">
      <c r="A25" s="264"/>
      <c r="B25" s="265"/>
      <c r="C25" s="269"/>
      <c r="D25" s="267"/>
      <c r="E25" s="268"/>
      <c r="F25" s="268"/>
      <c r="G25" s="268"/>
    </row>
    <row r="26" spans="1:7" ht="25.5">
      <c r="A26" s="264">
        <v>2.0499999999999998</v>
      </c>
      <c r="B26" s="265"/>
      <c r="C26" s="269" t="s">
        <v>666</v>
      </c>
      <c r="D26" s="267" t="s">
        <v>70</v>
      </c>
      <c r="E26" s="268">
        <v>660</v>
      </c>
      <c r="F26" s="268"/>
      <c r="G26" s="288" t="str">
        <f>IF(F26&gt;0,E26*F26," ")</f>
        <v xml:space="preserve"> </v>
      </c>
    </row>
    <row r="27" spans="1:7">
      <c r="A27" s="264"/>
      <c r="B27" s="265"/>
      <c r="C27" s="269" t="s">
        <v>667</v>
      </c>
      <c r="D27" s="267"/>
      <c r="E27" s="268"/>
      <c r="F27" s="268"/>
      <c r="G27" s="268"/>
    </row>
    <row r="28" spans="1:7">
      <c r="A28" s="264"/>
      <c r="B28" s="265"/>
      <c r="C28" s="275"/>
      <c r="D28" s="267"/>
      <c r="E28" s="268"/>
      <c r="F28" s="268"/>
      <c r="G28" s="268"/>
    </row>
    <row r="29" spans="1:7" ht="25.5">
      <c r="A29" s="264">
        <v>2.06</v>
      </c>
      <c r="B29" s="265"/>
      <c r="C29" s="269" t="s">
        <v>668</v>
      </c>
      <c r="D29" s="267" t="s">
        <v>70</v>
      </c>
      <c r="E29" s="268">
        <v>660</v>
      </c>
      <c r="F29" s="268"/>
      <c r="G29" s="288" t="str">
        <f>IF(F29&gt;0,E29*F29," ")</f>
        <v xml:space="preserve"> </v>
      </c>
    </row>
    <row r="30" spans="1:7">
      <c r="A30" s="264"/>
      <c r="B30" s="265"/>
      <c r="C30" s="269" t="s">
        <v>667</v>
      </c>
      <c r="D30" s="267"/>
      <c r="E30" s="268"/>
      <c r="F30" s="268"/>
      <c r="G30" s="268"/>
    </row>
    <row r="31" spans="1:7">
      <c r="A31" s="264"/>
      <c r="B31" s="265"/>
      <c r="C31" s="269"/>
      <c r="D31" s="267"/>
      <c r="E31" s="268"/>
      <c r="F31" s="268"/>
      <c r="G31" s="268"/>
    </row>
    <row r="32" spans="1:7">
      <c r="A32" s="274">
        <v>2.0699999999999998</v>
      </c>
      <c r="B32" s="265"/>
      <c r="C32" s="269" t="s">
        <v>669</v>
      </c>
      <c r="D32" s="267" t="s">
        <v>70</v>
      </c>
      <c r="E32" s="268">
        <v>330</v>
      </c>
      <c r="F32" s="268"/>
      <c r="G32" s="288" t="str">
        <f>IF(F32&gt;0,E32*F32," ")</f>
        <v xml:space="preserve"> </v>
      </c>
    </row>
    <row r="33" spans="1:7">
      <c r="A33" s="264"/>
      <c r="B33" s="265"/>
      <c r="C33" s="269" t="s">
        <v>670</v>
      </c>
      <c r="D33" s="267"/>
      <c r="E33" s="268"/>
      <c r="F33" s="268"/>
      <c r="G33" s="268"/>
    </row>
    <row r="34" spans="1:7">
      <c r="A34" s="264"/>
      <c r="B34" s="265"/>
      <c r="C34" s="269"/>
      <c r="D34" s="267"/>
      <c r="E34" s="268"/>
      <c r="F34" s="268"/>
      <c r="G34" s="268"/>
    </row>
    <row r="35" spans="1:7" ht="63.75">
      <c r="A35" s="264">
        <v>2.08</v>
      </c>
      <c r="B35" s="265"/>
      <c r="C35" s="269" t="s">
        <v>671</v>
      </c>
      <c r="D35" s="267"/>
      <c r="E35" s="268"/>
      <c r="F35" s="268"/>
      <c r="G35" s="288"/>
    </row>
    <row r="36" spans="1:7">
      <c r="A36" s="264"/>
      <c r="B36" s="265"/>
      <c r="C36" s="269" t="s">
        <v>672</v>
      </c>
      <c r="D36" s="267"/>
      <c r="E36" s="268"/>
      <c r="F36" s="268"/>
      <c r="G36" s="268"/>
    </row>
    <row r="37" spans="1:7">
      <c r="A37" s="264"/>
      <c r="B37" s="265"/>
      <c r="C37" s="269" t="s">
        <v>673</v>
      </c>
      <c r="D37" s="267" t="s">
        <v>70</v>
      </c>
      <c r="E37" s="268">
        <v>660</v>
      </c>
      <c r="F37" s="268"/>
      <c r="G37" s="288" t="str">
        <f>IF(F37&gt;0,E37*F37," ")</f>
        <v xml:space="preserve"> </v>
      </c>
    </row>
    <row r="38" spans="1:7">
      <c r="A38" s="264"/>
      <c r="B38" s="265"/>
      <c r="C38" s="269"/>
      <c r="D38" s="267"/>
      <c r="E38" s="268"/>
      <c r="F38" s="268"/>
      <c r="G38" s="268"/>
    </row>
    <row r="39" spans="1:7">
      <c r="A39" s="264">
        <v>2.09</v>
      </c>
      <c r="B39" s="265"/>
      <c r="C39" s="277" t="s">
        <v>674</v>
      </c>
      <c r="D39" s="267" t="s">
        <v>66</v>
      </c>
      <c r="E39" s="268">
        <v>250</v>
      </c>
      <c r="F39" s="268"/>
      <c r="G39" s="288" t="str">
        <f>IF(F39&gt;0,E39*F39," ")</f>
        <v xml:space="preserve"> </v>
      </c>
    </row>
    <row r="40" spans="1:7">
      <c r="A40" s="264"/>
      <c r="B40" s="265"/>
      <c r="C40" s="277"/>
      <c r="D40" s="267"/>
      <c r="E40" s="268"/>
      <c r="F40" s="268"/>
      <c r="G40" s="268"/>
    </row>
    <row r="41" spans="1:7">
      <c r="A41" s="264">
        <v>2.1</v>
      </c>
      <c r="B41" s="265"/>
      <c r="C41" s="277" t="s">
        <v>675</v>
      </c>
      <c r="D41" s="267" t="s">
        <v>66</v>
      </c>
      <c r="E41" s="268">
        <v>250</v>
      </c>
      <c r="F41" s="268"/>
      <c r="G41" s="288" t="str">
        <f>IF(F41&gt;0,E41*F41," ")</f>
        <v xml:space="preserve"> </v>
      </c>
    </row>
    <row r="42" spans="1:7">
      <c r="A42" s="264"/>
      <c r="B42" s="265"/>
      <c r="C42" s="269"/>
      <c r="D42" s="267"/>
      <c r="E42" s="268"/>
      <c r="F42" s="268"/>
      <c r="G42" s="268"/>
    </row>
    <row r="43" spans="1:7" ht="25.5">
      <c r="A43" s="274">
        <v>2.11</v>
      </c>
      <c r="B43" s="265"/>
      <c r="C43" s="269" t="s">
        <v>676</v>
      </c>
      <c r="D43" s="267" t="s">
        <v>66</v>
      </c>
      <c r="E43" s="268">
        <v>500</v>
      </c>
      <c r="F43" s="268"/>
      <c r="G43" s="288" t="str">
        <f>IF(F43&gt;0,E43*F43," ")</f>
        <v xml:space="preserve"> </v>
      </c>
    </row>
    <row r="44" spans="1:7">
      <c r="A44" s="264"/>
      <c r="B44" s="265"/>
      <c r="C44" s="269"/>
      <c r="D44" s="267"/>
      <c r="E44" s="268"/>
      <c r="F44" s="268"/>
      <c r="G44" s="268"/>
    </row>
    <row r="45" spans="1:7">
      <c r="A45" s="264">
        <v>2.12</v>
      </c>
      <c r="B45" s="265"/>
      <c r="C45" s="269" t="s">
        <v>677</v>
      </c>
      <c r="D45" s="267" t="s">
        <v>255</v>
      </c>
      <c r="E45" s="268">
        <v>6</v>
      </c>
      <c r="F45" s="268"/>
      <c r="G45" s="288" t="str">
        <f>IF(F45&gt;0,E45*F45," ")</f>
        <v xml:space="preserve"> </v>
      </c>
    </row>
    <row r="46" spans="1:7">
      <c r="A46" s="264"/>
      <c r="B46" s="265"/>
      <c r="C46" s="269"/>
      <c r="D46" s="267"/>
      <c r="E46" s="268"/>
      <c r="F46" s="268"/>
      <c r="G46" s="268"/>
    </row>
    <row r="47" spans="1:7">
      <c r="A47" s="274">
        <v>2.13</v>
      </c>
      <c r="B47" s="265"/>
      <c r="C47" s="269" t="s">
        <v>678</v>
      </c>
      <c r="D47" s="267" t="s">
        <v>100</v>
      </c>
      <c r="E47" s="268">
        <v>300</v>
      </c>
      <c r="F47" s="268"/>
      <c r="G47" s="288" t="str">
        <f>IF(F47&gt;0,E47*F47," ")</f>
        <v xml:space="preserve"> </v>
      </c>
    </row>
    <row r="48" spans="1:7">
      <c r="A48" s="264"/>
      <c r="B48" s="265"/>
      <c r="C48" s="269"/>
      <c r="D48" s="267"/>
      <c r="E48" s="268"/>
      <c r="F48" s="268"/>
      <c r="G48" s="268"/>
    </row>
    <row r="49" spans="1:7">
      <c r="A49" s="264"/>
      <c r="B49" s="265"/>
      <c r="C49" s="269"/>
      <c r="D49" s="267"/>
      <c r="E49" s="268"/>
      <c r="F49" s="268"/>
      <c r="G49" s="268"/>
    </row>
    <row r="50" spans="1:7">
      <c r="A50" s="264"/>
      <c r="B50" s="265"/>
      <c r="C50" s="266" t="s">
        <v>658</v>
      </c>
      <c r="D50" s="267"/>
      <c r="E50" s="268"/>
      <c r="F50" s="268"/>
      <c r="G50" s="289" t="str">
        <f>IF(SUM(G14:G47)&gt;0,SUM(G14:G47)," ")</f>
        <v xml:space="preserve"> </v>
      </c>
    </row>
    <row r="51" spans="1:7">
      <c r="A51" s="290"/>
      <c r="B51" s="265"/>
      <c r="C51" s="291"/>
      <c r="D51" s="292"/>
      <c r="E51" s="293"/>
      <c r="F51" s="268"/>
      <c r="G51" s="268"/>
    </row>
    <row r="52" spans="1:7">
      <c r="A52" s="259"/>
      <c r="B52" s="262"/>
      <c r="C52" s="260"/>
      <c r="D52" s="261"/>
      <c r="E52" s="263"/>
      <c r="F52" s="263"/>
      <c r="G52" s="263"/>
    </row>
    <row r="53" spans="1:7">
      <c r="A53" s="259"/>
      <c r="B53" s="281"/>
      <c r="C53" s="284" t="s">
        <v>45</v>
      </c>
      <c r="D53" s="278"/>
      <c r="E53" s="279"/>
      <c r="F53" s="279"/>
      <c r="G53" s="286"/>
    </row>
    <row r="54" spans="1:7">
      <c r="A54" s="259"/>
      <c r="B54" s="262"/>
      <c r="C54" s="260"/>
      <c r="D54" s="261"/>
      <c r="E54" s="263"/>
      <c r="F54" s="263"/>
      <c r="G54" s="263"/>
    </row>
    <row r="55" spans="1:7">
      <c r="A55" s="259"/>
      <c r="B55" s="282" t="s">
        <v>14</v>
      </c>
      <c r="C55" s="280" t="s">
        <v>330</v>
      </c>
      <c r="D55" s="261"/>
      <c r="E55" s="263"/>
      <c r="F55" s="263"/>
      <c r="G55" s="295" t="str">
        <f>G10</f>
        <v xml:space="preserve"> </v>
      </c>
    </row>
    <row r="56" spans="1:7">
      <c r="A56" s="259"/>
      <c r="B56" s="283" t="s">
        <v>16</v>
      </c>
      <c r="C56" s="298" t="s">
        <v>679</v>
      </c>
      <c r="D56" s="278"/>
      <c r="E56" s="279"/>
      <c r="F56" s="279"/>
      <c r="G56" s="296" t="str">
        <f>G50</f>
        <v xml:space="preserve"> </v>
      </c>
    </row>
    <row r="57" spans="1:7">
      <c r="A57" s="259"/>
      <c r="B57" s="282"/>
      <c r="C57" s="280" t="s">
        <v>13</v>
      </c>
      <c r="D57" s="278"/>
      <c r="E57" s="279"/>
      <c r="F57" s="279"/>
      <c r="G57" s="296">
        <f>SUM(G54:G56)</f>
        <v>0</v>
      </c>
    </row>
    <row r="58" spans="1:7">
      <c r="A58" s="259"/>
      <c r="B58" s="283"/>
      <c r="C58" s="284" t="s">
        <v>481</v>
      </c>
      <c r="D58" s="278"/>
      <c r="E58" s="279"/>
      <c r="F58" s="279"/>
      <c r="G58" s="296">
        <f>0.22*G57</f>
        <v>0</v>
      </c>
    </row>
    <row r="59" spans="1:7">
      <c r="A59" s="259"/>
      <c r="B59" s="282"/>
      <c r="C59" s="280" t="s">
        <v>680</v>
      </c>
      <c r="D59" s="261"/>
      <c r="E59" s="263"/>
      <c r="F59" s="263"/>
      <c r="G59" s="287">
        <f>G57+G58</f>
        <v>0</v>
      </c>
    </row>
  </sheetData>
  <mergeCells count="4">
    <mergeCell ref="A6:G6"/>
    <mergeCell ref="A1:I1"/>
    <mergeCell ref="A2:F2"/>
    <mergeCell ref="A4:F4"/>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22</vt:i4>
      </vt:variant>
    </vt:vector>
  </HeadingPairs>
  <TitlesOfParts>
    <vt:vector size="29" baseType="lpstr">
      <vt:lpstr>Rekapitulacija</vt:lpstr>
      <vt:lpstr>Splošne opombe</vt:lpstr>
      <vt:lpstr>Most</vt:lpstr>
      <vt:lpstr>Cesta</vt:lpstr>
      <vt:lpstr>Zapora</vt:lpstr>
      <vt:lpstr>Telekom</vt:lpstr>
      <vt:lpstr>Vgu</vt:lpstr>
      <vt:lpstr>_pr01</vt:lpstr>
      <vt:lpstr>_pr02</vt:lpstr>
      <vt:lpstr>_pr03</vt:lpstr>
      <vt:lpstr>_pr04</vt:lpstr>
      <vt:lpstr>_pr05</vt:lpstr>
      <vt:lpstr>_pr06</vt:lpstr>
      <vt:lpstr>_pr08</vt:lpstr>
      <vt:lpstr>_pr09</vt:lpstr>
      <vt:lpstr>Cesta!Področje_tiskanja</vt:lpstr>
      <vt:lpstr>Most!Področje_tiskanja</vt:lpstr>
      <vt:lpstr>Telekom!Področje_tiskanja</vt:lpstr>
      <vt:lpstr>Vgu!Področje_tiskanja</vt:lpstr>
      <vt:lpstr>Zapora!Področje_tiskanja</vt:lpstr>
      <vt:lpstr>SK_BETONSKA</vt:lpstr>
      <vt:lpstr>sk_IZOLACIJA</vt:lpstr>
      <vt:lpstr>sk_oprem</vt:lpstr>
      <vt:lpstr>SK_PRIPRAVA</vt:lpstr>
      <vt:lpstr>sk_sanacija</vt:lpstr>
      <vt:lpstr>sk_TESARSKA</vt:lpstr>
      <vt:lpstr>sk_VOZIŠČNE</vt:lpstr>
      <vt:lpstr>SK_ZEMELJSKA</vt:lpstr>
      <vt:lpstr>sk_ZIDARSKA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dc:creator>
  <cp:lastModifiedBy>Polona Kogovsek</cp:lastModifiedBy>
  <cp:lastPrinted>2019-09-16T08:22:37Z</cp:lastPrinted>
  <dcterms:created xsi:type="dcterms:W3CDTF">1999-04-03T08:16:43Z</dcterms:created>
  <dcterms:modified xsi:type="dcterms:W3CDTF">2021-03-11T12:19:09Z</dcterms:modified>
</cp:coreProperties>
</file>